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915"/>
  </bookViews>
  <sheets>
    <sheet name="თავფურცელი" sheetId="1" r:id="rId1"/>
    <sheet name="I სართული" sheetId="7" r:id="rId2"/>
    <sheet name="II სართული" sheetId="8" r:id="rId3"/>
    <sheet name="III სართული" sheetId="9" r:id="rId4"/>
    <sheet name="IV სართული" sheetId="11" r:id="rId5"/>
    <sheet name="V სართილი" sheetId="10" r:id="rId6"/>
    <sheet name="დამხმარე სამუშაოები" sheetId="12" r:id="rId7"/>
    <sheet name="ფართები" sheetId="6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2" l="1"/>
  <c r="I9" i="12"/>
  <c r="G9" i="12"/>
  <c r="K8" i="12"/>
  <c r="I8" i="12"/>
  <c r="G8" i="12"/>
  <c r="L25" i="10"/>
  <c r="E23" i="10"/>
  <c r="L25" i="11"/>
  <c r="E23" i="11"/>
  <c r="G25" i="8"/>
  <c r="I25" i="8"/>
  <c r="K25" i="8"/>
  <c r="L25" i="8"/>
  <c r="G27" i="9"/>
  <c r="I27" i="9"/>
  <c r="K27" i="9"/>
  <c r="L27" i="9"/>
  <c r="E24" i="9"/>
  <c r="E23" i="8"/>
  <c r="E25" i="7"/>
  <c r="L9" i="12" l="1"/>
  <c r="G10" i="12"/>
  <c r="K10" i="12"/>
  <c r="L8" i="12"/>
  <c r="I10" i="12"/>
  <c r="I23" i="10"/>
  <c r="E21" i="10"/>
  <c r="G21" i="10" s="1"/>
  <c r="E13" i="10"/>
  <c r="G13" i="10" s="1"/>
  <c r="K24" i="11"/>
  <c r="I24" i="11"/>
  <c r="G24" i="11"/>
  <c r="G23" i="11"/>
  <c r="E21" i="11"/>
  <c r="I21" i="11" s="1"/>
  <c r="E19" i="11"/>
  <c r="E20" i="11" s="1"/>
  <c r="K18" i="11"/>
  <c r="I18" i="11"/>
  <c r="G18" i="11"/>
  <c r="E15" i="11"/>
  <c r="G15" i="11" s="1"/>
  <c r="K14" i="11"/>
  <c r="I14" i="11"/>
  <c r="G14" i="11"/>
  <c r="K13" i="11"/>
  <c r="L13" i="11" s="1"/>
  <c r="I13" i="11"/>
  <c r="G13" i="11"/>
  <c r="K11" i="11"/>
  <c r="I11" i="11"/>
  <c r="G11" i="11"/>
  <c r="AD9" i="11"/>
  <c r="E8" i="11"/>
  <c r="E9" i="11" s="1"/>
  <c r="K8" i="10"/>
  <c r="AD9" i="10"/>
  <c r="K24" i="10"/>
  <c r="I24" i="10"/>
  <c r="G24" i="10"/>
  <c r="E19" i="10"/>
  <c r="E20" i="10" s="1"/>
  <c r="K18" i="10"/>
  <c r="I18" i="10"/>
  <c r="G18" i="10"/>
  <c r="K14" i="10"/>
  <c r="I14" i="10"/>
  <c r="G14" i="10"/>
  <c r="K11" i="10"/>
  <c r="I11" i="10"/>
  <c r="G11" i="10"/>
  <c r="I25" i="7"/>
  <c r="K23" i="8"/>
  <c r="I24" i="9"/>
  <c r="K25" i="9"/>
  <c r="L25" i="9" s="1"/>
  <c r="I25" i="9"/>
  <c r="G25" i="9"/>
  <c r="E16" i="9"/>
  <c r="K16" i="9" s="1"/>
  <c r="K14" i="9"/>
  <c r="I14" i="9"/>
  <c r="G14" i="9"/>
  <c r="K26" i="9"/>
  <c r="I26" i="9"/>
  <c r="G26" i="9"/>
  <c r="K22" i="9"/>
  <c r="I22" i="9"/>
  <c r="G22" i="9"/>
  <c r="E20" i="9"/>
  <c r="K20" i="9" s="1"/>
  <c r="K19" i="9"/>
  <c r="I19" i="9"/>
  <c r="G19" i="9"/>
  <c r="K15" i="9"/>
  <c r="I15" i="9"/>
  <c r="G15" i="9"/>
  <c r="K12" i="9"/>
  <c r="I12" i="9"/>
  <c r="G12" i="9"/>
  <c r="E10" i="9"/>
  <c r="E11" i="9" s="1"/>
  <c r="K9" i="9"/>
  <c r="I9" i="9"/>
  <c r="G9" i="9"/>
  <c r="K8" i="9"/>
  <c r="I8" i="9"/>
  <c r="G8" i="9"/>
  <c r="E15" i="8"/>
  <c r="E16" i="8" s="1"/>
  <c r="K24" i="8"/>
  <c r="I24" i="8"/>
  <c r="G24" i="8"/>
  <c r="K21" i="8"/>
  <c r="I21" i="8"/>
  <c r="G21" i="8"/>
  <c r="E19" i="8"/>
  <c r="K19" i="8" s="1"/>
  <c r="K18" i="8"/>
  <c r="I18" i="8"/>
  <c r="G18" i="8"/>
  <c r="K14" i="8"/>
  <c r="I14" i="8"/>
  <c r="G14" i="8"/>
  <c r="K12" i="8"/>
  <c r="I12" i="8"/>
  <c r="G12" i="8"/>
  <c r="E10" i="8"/>
  <c r="K10" i="8" s="1"/>
  <c r="K9" i="8"/>
  <c r="I9" i="8"/>
  <c r="G9" i="8"/>
  <c r="K8" i="8"/>
  <c r="I8" i="8"/>
  <c r="G8" i="8"/>
  <c r="E16" i="7"/>
  <c r="E17" i="7" s="1"/>
  <c r="E10" i="7"/>
  <c r="E11" i="7" s="1"/>
  <c r="K11" i="7" s="1"/>
  <c r="K27" i="7"/>
  <c r="I27" i="7"/>
  <c r="G27" i="7"/>
  <c r="G26" i="7"/>
  <c r="K24" i="7"/>
  <c r="I24" i="7"/>
  <c r="G24" i="7"/>
  <c r="K22" i="7"/>
  <c r="I22" i="7"/>
  <c r="G22" i="7"/>
  <c r="E20" i="7"/>
  <c r="E21" i="7" s="1"/>
  <c r="K19" i="7"/>
  <c r="I19" i="7"/>
  <c r="G19" i="7"/>
  <c r="K14" i="7"/>
  <c r="K12" i="7"/>
  <c r="K9" i="7"/>
  <c r="I9" i="7"/>
  <c r="G9" i="7"/>
  <c r="I8" i="7"/>
  <c r="L10" i="12" l="1"/>
  <c r="K21" i="11"/>
  <c r="L18" i="11"/>
  <c r="L24" i="11"/>
  <c r="G21" i="11"/>
  <c r="L14" i="11"/>
  <c r="L11" i="11"/>
  <c r="E15" i="10"/>
  <c r="E16" i="10" s="1"/>
  <c r="E17" i="10" s="1"/>
  <c r="I13" i="10"/>
  <c r="K13" i="10"/>
  <c r="G20" i="11"/>
  <c r="K20" i="11"/>
  <c r="I20" i="11"/>
  <c r="K9" i="11"/>
  <c r="I9" i="11"/>
  <c r="G9" i="11"/>
  <c r="E10" i="11"/>
  <c r="K15" i="11"/>
  <c r="G19" i="11"/>
  <c r="I23" i="11"/>
  <c r="E16" i="11"/>
  <c r="I19" i="11"/>
  <c r="K23" i="11"/>
  <c r="L23" i="11" s="1"/>
  <c r="I15" i="11"/>
  <c r="G8" i="11"/>
  <c r="I8" i="11"/>
  <c r="K19" i="11"/>
  <c r="K8" i="11"/>
  <c r="L18" i="10"/>
  <c r="L13" i="10"/>
  <c r="E9" i="10"/>
  <c r="E10" i="10" s="1"/>
  <c r="K21" i="10"/>
  <c r="L21" i="10" s="1"/>
  <c r="I21" i="10"/>
  <c r="L12" i="9"/>
  <c r="L14" i="10"/>
  <c r="L24" i="10"/>
  <c r="L11" i="10"/>
  <c r="I8" i="10"/>
  <c r="G8" i="10"/>
  <c r="I17" i="10"/>
  <c r="G17" i="10"/>
  <c r="K17" i="10"/>
  <c r="K20" i="10"/>
  <c r="I20" i="10"/>
  <c r="G20" i="10"/>
  <c r="G23" i="10"/>
  <c r="K23" i="10"/>
  <c r="L23" i="10" s="1"/>
  <c r="K19" i="10"/>
  <c r="G19" i="10"/>
  <c r="I19" i="10"/>
  <c r="K16" i="10"/>
  <c r="L15" i="9"/>
  <c r="E17" i="9"/>
  <c r="I17" i="9" s="1"/>
  <c r="L26" i="9"/>
  <c r="G16" i="9"/>
  <c r="L19" i="9"/>
  <c r="E21" i="9"/>
  <c r="G21" i="9" s="1"/>
  <c r="L8" i="9"/>
  <c r="L18" i="8"/>
  <c r="L22" i="9"/>
  <c r="I16" i="9"/>
  <c r="L14" i="9"/>
  <c r="G10" i="9"/>
  <c r="K11" i="9"/>
  <c r="I11" i="9"/>
  <c r="G11" i="9"/>
  <c r="L9" i="9"/>
  <c r="I10" i="9"/>
  <c r="K10" i="9"/>
  <c r="G20" i="9"/>
  <c r="K24" i="9"/>
  <c r="G24" i="9"/>
  <c r="I20" i="9"/>
  <c r="G23" i="8"/>
  <c r="I23" i="8"/>
  <c r="L23" i="8" s="1"/>
  <c r="L24" i="8"/>
  <c r="L14" i="8"/>
  <c r="L12" i="8"/>
  <c r="L9" i="8"/>
  <c r="L21" i="8"/>
  <c r="E11" i="8"/>
  <c r="K11" i="8" s="1"/>
  <c r="I10" i="8"/>
  <c r="E17" i="8"/>
  <c r="K16" i="8"/>
  <c r="I16" i="8"/>
  <c r="G16" i="8"/>
  <c r="L8" i="8"/>
  <c r="I15" i="8"/>
  <c r="K15" i="8"/>
  <c r="E20" i="8"/>
  <c r="G15" i="8"/>
  <c r="I19" i="8"/>
  <c r="G10" i="8"/>
  <c r="G19" i="8"/>
  <c r="G25" i="7"/>
  <c r="K25" i="7"/>
  <c r="E18" i="7"/>
  <c r="K17" i="7"/>
  <c r="I17" i="7"/>
  <c r="G17" i="7"/>
  <c r="G16" i="7"/>
  <c r="K16" i="7"/>
  <c r="I16" i="7"/>
  <c r="L24" i="7"/>
  <c r="K26" i="7"/>
  <c r="I26" i="7"/>
  <c r="L22" i="7"/>
  <c r="L27" i="7"/>
  <c r="L19" i="7"/>
  <c r="L9" i="7"/>
  <c r="K21" i="7"/>
  <c r="I21" i="7"/>
  <c r="G21" i="7"/>
  <c r="I11" i="7"/>
  <c r="K15" i="7"/>
  <c r="G8" i="7"/>
  <c r="K8" i="7"/>
  <c r="I20" i="7"/>
  <c r="G12" i="7"/>
  <c r="G14" i="7"/>
  <c r="K20" i="7"/>
  <c r="G15" i="7"/>
  <c r="G11" i="7"/>
  <c r="I15" i="7"/>
  <c r="G20" i="7"/>
  <c r="I12" i="7"/>
  <c r="I14" i="7"/>
  <c r="I11" i="12" l="1"/>
  <c r="G11" i="12"/>
  <c r="I9" i="10"/>
  <c r="I16" i="10"/>
  <c r="G16" i="10"/>
  <c r="I15" i="10"/>
  <c r="K15" i="10"/>
  <c r="L21" i="11"/>
  <c r="I21" i="9"/>
  <c r="K17" i="9"/>
  <c r="K21" i="9"/>
  <c r="G17" i="9"/>
  <c r="E18" i="9"/>
  <c r="L16" i="9"/>
  <c r="L19" i="8"/>
  <c r="G15" i="10"/>
  <c r="L15" i="10" s="1"/>
  <c r="K9" i="10"/>
  <c r="L9" i="10" s="1"/>
  <c r="L15" i="11"/>
  <c r="K10" i="11"/>
  <c r="G10" i="11"/>
  <c r="I10" i="11"/>
  <c r="L9" i="11"/>
  <c r="L8" i="11"/>
  <c r="L19" i="11"/>
  <c r="L20" i="11"/>
  <c r="E17" i="11"/>
  <c r="K16" i="11"/>
  <c r="I16" i="11"/>
  <c r="G16" i="11"/>
  <c r="G10" i="10"/>
  <c r="I10" i="10"/>
  <c r="I25" i="10" s="1"/>
  <c r="K10" i="10"/>
  <c r="K25" i="10" s="1"/>
  <c r="G9" i="10"/>
  <c r="L8" i="10"/>
  <c r="L17" i="10"/>
  <c r="L20" i="10"/>
  <c r="L16" i="10"/>
  <c r="L19" i="10"/>
  <c r="L25" i="7"/>
  <c r="L17" i="9"/>
  <c r="L20" i="9"/>
  <c r="L10" i="9"/>
  <c r="L11" i="9"/>
  <c r="L24" i="9"/>
  <c r="K18" i="9"/>
  <c r="I18" i="9"/>
  <c r="G18" i="9"/>
  <c r="L21" i="9"/>
  <c r="L15" i="8"/>
  <c r="G11" i="8"/>
  <c r="I11" i="8"/>
  <c r="L16" i="8"/>
  <c r="K17" i="8"/>
  <c r="I17" i="8"/>
  <c r="G17" i="8"/>
  <c r="K20" i="8"/>
  <c r="I20" i="8"/>
  <c r="G20" i="8"/>
  <c r="L10" i="8"/>
  <c r="L16" i="7"/>
  <c r="L17" i="7"/>
  <c r="G18" i="7"/>
  <c r="K18" i="7"/>
  <c r="I18" i="7"/>
  <c r="L15" i="7"/>
  <c r="L14" i="7"/>
  <c r="L12" i="7"/>
  <c r="L20" i="7"/>
  <c r="L26" i="7"/>
  <c r="L11" i="7"/>
  <c r="I10" i="7"/>
  <c r="G10" i="7"/>
  <c r="G28" i="7" s="1"/>
  <c r="K10" i="7"/>
  <c r="L21" i="7"/>
  <c r="L8" i="7"/>
  <c r="L11" i="12" l="1"/>
  <c r="L12" i="12" s="1"/>
  <c r="L13" i="12" s="1"/>
  <c r="L14" i="12" s="1"/>
  <c r="L15" i="12" s="1"/>
  <c r="L16" i="12" s="1"/>
  <c r="L17" i="12" s="1"/>
  <c r="L18" i="12" s="1"/>
  <c r="L19" i="12" s="1"/>
  <c r="L20" i="12" s="1"/>
  <c r="K21" i="12" s="1"/>
  <c r="K11" i="12"/>
  <c r="L10" i="11"/>
  <c r="G25" i="10"/>
  <c r="L10" i="10"/>
  <c r="K17" i="11"/>
  <c r="I17" i="11"/>
  <c r="I25" i="11" s="1"/>
  <c r="G17" i="11"/>
  <c r="G25" i="11" s="1"/>
  <c r="L16" i="11"/>
  <c r="L26" i="10"/>
  <c r="L27" i="10" s="1"/>
  <c r="L28" i="10" s="1"/>
  <c r="L29" i="10" s="1"/>
  <c r="L30" i="10" s="1"/>
  <c r="L31" i="10" s="1"/>
  <c r="L32" i="10" s="1"/>
  <c r="L33" i="10" s="1"/>
  <c r="L34" i="10" s="1"/>
  <c r="K35" i="10" s="1"/>
  <c r="I16" i="1" s="1"/>
  <c r="L11" i="8"/>
  <c r="K28" i="7"/>
  <c r="I28" i="7"/>
  <c r="L18" i="9"/>
  <c r="L28" i="9" s="1"/>
  <c r="L29" i="9" s="1"/>
  <c r="L30" i="9" s="1"/>
  <c r="L31" i="9" s="1"/>
  <c r="L32" i="9" s="1"/>
  <c r="L33" i="9" s="1"/>
  <c r="L34" i="9" s="1"/>
  <c r="L35" i="9" s="1"/>
  <c r="L36" i="9" s="1"/>
  <c r="K37" i="9" s="1"/>
  <c r="I14" i="1" s="1"/>
  <c r="L17" i="8"/>
  <c r="L20" i="8"/>
  <c r="L18" i="7"/>
  <c r="L10" i="7"/>
  <c r="G95" i="6"/>
  <c r="O92" i="6"/>
  <c r="O96" i="6" s="1"/>
  <c r="M92" i="6"/>
  <c r="J91" i="6"/>
  <c r="L84" i="6"/>
  <c r="K84" i="6"/>
  <c r="J84" i="6"/>
  <c r="K95" i="6" s="1"/>
  <c r="I84" i="6"/>
  <c r="H84" i="6"/>
  <c r="H95" i="6" s="1"/>
  <c r="G84" i="6"/>
  <c r="F84" i="6"/>
  <c r="Z95" i="6" s="1"/>
  <c r="Z96" i="6" s="1"/>
  <c r="E84" i="6"/>
  <c r="X95" i="6" s="1"/>
  <c r="X96" i="6" s="1"/>
  <c r="D84" i="6"/>
  <c r="D95" i="6" s="1"/>
  <c r="C84" i="6"/>
  <c r="W95" i="6" s="1"/>
  <c r="W96" i="6" s="1"/>
  <c r="L67" i="6"/>
  <c r="Y94" i="6" s="1"/>
  <c r="K67" i="6"/>
  <c r="J67" i="6"/>
  <c r="K94" i="6" s="1"/>
  <c r="I67" i="6"/>
  <c r="H67" i="6"/>
  <c r="H94" i="6" s="1"/>
  <c r="G67" i="6"/>
  <c r="G94" i="6" s="1"/>
  <c r="F67" i="6"/>
  <c r="E67" i="6"/>
  <c r="D67" i="6"/>
  <c r="D94" i="6" s="1"/>
  <c r="C67" i="6"/>
  <c r="T94" i="6" s="1"/>
  <c r="T96" i="6" s="1"/>
  <c r="L51" i="6"/>
  <c r="S93" i="6" s="1"/>
  <c r="K51" i="6"/>
  <c r="J51" i="6"/>
  <c r="K93" i="6" s="1"/>
  <c r="I51" i="6"/>
  <c r="F93" i="6" s="1"/>
  <c r="H51" i="6"/>
  <c r="H93" i="6" s="1"/>
  <c r="G51" i="6"/>
  <c r="G93" i="6" s="1"/>
  <c r="F51" i="6"/>
  <c r="R93" i="6" s="1"/>
  <c r="R96" i="6" s="1"/>
  <c r="E51" i="6"/>
  <c r="U93" i="6" s="1"/>
  <c r="D51" i="6"/>
  <c r="D93" i="6" s="1"/>
  <c r="C51" i="6"/>
  <c r="N93" i="6" s="1"/>
  <c r="N96" i="6" s="1"/>
  <c r="L34" i="6"/>
  <c r="S92" i="6" s="1"/>
  <c r="K34" i="6"/>
  <c r="J34" i="6"/>
  <c r="Q92" i="6" s="1"/>
  <c r="I34" i="6"/>
  <c r="H34" i="6"/>
  <c r="H92" i="6" s="1"/>
  <c r="G34" i="6"/>
  <c r="G92" i="6" s="1"/>
  <c r="F34" i="6"/>
  <c r="P92" i="6" s="1"/>
  <c r="P96" i="6" s="1"/>
  <c r="E34" i="6"/>
  <c r="D34" i="6"/>
  <c r="D92" i="6" s="1"/>
  <c r="C34" i="6"/>
  <c r="L17" i="6"/>
  <c r="L91" i="6" s="1"/>
  <c r="L96" i="6" s="1"/>
  <c r="K17" i="6"/>
  <c r="V91" i="6" s="1"/>
  <c r="V96" i="6" s="1"/>
  <c r="J17" i="6"/>
  <c r="I17" i="6"/>
  <c r="I91" i="6" s="1"/>
  <c r="I96" i="6" s="1"/>
  <c r="H17" i="6"/>
  <c r="H91" i="6" s="1"/>
  <c r="G17" i="6"/>
  <c r="G91" i="6" s="1"/>
  <c r="F17" i="6"/>
  <c r="F91" i="6" s="1"/>
  <c r="F96" i="6" s="1"/>
  <c r="E17" i="6"/>
  <c r="E91" i="6" s="1"/>
  <c r="E96" i="6" s="1"/>
  <c r="D17" i="6"/>
  <c r="D91" i="6" s="1"/>
  <c r="C17" i="6"/>
  <c r="C91" i="6" s="1"/>
  <c r="C96" i="6" s="1"/>
  <c r="L17" i="11" l="1"/>
  <c r="L26" i="11" s="1"/>
  <c r="L27" i="11" s="1"/>
  <c r="L28" i="11" s="1"/>
  <c r="L29" i="11" s="1"/>
  <c r="L30" i="11" s="1"/>
  <c r="L31" i="11" s="1"/>
  <c r="L32" i="11" s="1"/>
  <c r="L33" i="11" s="1"/>
  <c r="L34" i="11" s="1"/>
  <c r="K35" i="11" s="1"/>
  <c r="I15" i="1" s="1"/>
  <c r="L28" i="7"/>
  <c r="K96" i="6"/>
  <c r="G96" i="6"/>
  <c r="M96" i="6"/>
  <c r="Q96" i="6"/>
  <c r="K25" i="11"/>
  <c r="L26" i="8"/>
  <c r="L27" i="8" s="1"/>
  <c r="L28" i="8" s="1"/>
  <c r="L29" i="8" s="1"/>
  <c r="L30" i="8" s="1"/>
  <c r="L31" i="8" s="1"/>
  <c r="L32" i="8" s="1"/>
  <c r="L33" i="8" s="1"/>
  <c r="L34" i="8" s="1"/>
  <c r="K35" i="8" s="1"/>
  <c r="I13" i="1" s="1"/>
  <c r="D96" i="6"/>
  <c r="H96" i="6"/>
  <c r="S96" i="6"/>
  <c r="Y96" i="6"/>
  <c r="U96" i="6"/>
  <c r="J92" i="6"/>
  <c r="J96" i="6" s="1"/>
  <c r="L29" i="7" l="1"/>
  <c r="L30" i="7" s="1"/>
  <c r="L31" i="7" s="1"/>
  <c r="L32" i="7" s="1"/>
  <c r="L33" i="7" s="1"/>
  <c r="L34" i="7" s="1"/>
  <c r="L35" i="7" s="1"/>
  <c r="L36" i="7" s="1"/>
  <c r="L37" i="7" s="1"/>
  <c r="K38" i="7" s="1"/>
  <c r="I12" i="1" s="1"/>
  <c r="I17" i="1" l="1"/>
</calcChain>
</file>

<file path=xl/sharedStrings.xml><?xml version="1.0" encoding="utf-8"?>
<sst xmlns="http://schemas.openxmlformats.org/spreadsheetml/2006/main" count="475" uniqueCount="110">
  <si>
    <t>ევროპული სკოლა</t>
  </si>
  <si>
    <t>ღირებულება</t>
  </si>
  <si>
    <t>სამუშაოების დასახელება</t>
  </si>
  <si>
    <t>N</t>
  </si>
  <si>
    <t>დირექტორი</t>
  </si>
  <si>
    <t>შემსრულებელი:</t>
  </si>
  <si>
    <t>No.</t>
  </si>
  <si>
    <t>სამუშაოების დასახელება / Description</t>
  </si>
  <si>
    <t>განზ / Unit</t>
  </si>
  <si>
    <t>რ-ბა / Quantity</t>
  </si>
  <si>
    <t>მასალა / Material</t>
  </si>
  <si>
    <t>მანქ.მექ.-ები / Equipment</t>
  </si>
  <si>
    <t xml:space="preserve"> Tech. Spec.</t>
  </si>
  <si>
    <t>ერთ / Unit Price</t>
  </si>
  <si>
    <t>სულ / Total</t>
  </si>
  <si>
    <t>სულ  Amount in GEL</t>
  </si>
  <si>
    <r>
      <t>მ</t>
    </r>
    <r>
      <rPr>
        <vertAlign val="superscript"/>
        <sz val="11"/>
        <color theme="1"/>
        <rFont val="Calibri"/>
        <family val="2"/>
        <scheme val="minor"/>
      </rPr>
      <t>2</t>
    </r>
  </si>
  <si>
    <t>სულ</t>
  </si>
  <si>
    <t>დღგ 18%</t>
  </si>
  <si>
    <t>სულ სახელშეკრულებო ღირებულება დღგ-ს ჩათვლით</t>
  </si>
  <si>
    <t xml:space="preserve">სატრანსპორტო დანახარჯები </t>
  </si>
  <si>
    <t xml:space="preserve">გეგმიური დაგროვება </t>
  </si>
  <si>
    <t xml:space="preserve">გაუთვალისწინებელი ხარჯი </t>
  </si>
  <si>
    <t xml:space="preserve">ზედნადები ხარჯი </t>
  </si>
  <si>
    <t>იატაკები</t>
  </si>
  <si>
    <t>ჭერი</t>
  </si>
  <si>
    <t>ამსტრონგის ტიპის შეკიდული ჭერების მოწყობა მისივე საკიდებზე</t>
  </si>
  <si>
    <t>ჭერებზე ნესტგამძლე თაბაშირ მუყაოს ფილების მოწყობა ლითონის პროფილებზე(სველ წერტილებში)</t>
  </si>
  <si>
    <t>თაბაშირმუაოს ჭერის დამუშავება ფითხით</t>
  </si>
  <si>
    <t>თაბაშირმუაოს ჭერის დამუშავება გრუნტით</t>
  </si>
  <si>
    <t>თაბაშირმუაოს ჭერის შეღებვა წყალემულსიური საღებავით ორჯერ</t>
  </si>
  <si>
    <t>%</t>
  </si>
  <si>
    <t>ამ ნაწილში სამშენებლო სამუშაოებში შეიცვალოს მოჭიმული იატაკის მოწყობა</t>
  </si>
  <si>
    <t xml:space="preserve">კერამოგრანიტის იატაკის მოწყობა </t>
  </si>
  <si>
    <t>ლამინირებული  იატაკის მოწყობა საიზოლაციო საფენით და თავისივე ფერის მდფ-ის პლინტუსით H 7 სმ (სისქით არანაკლებ 11მმ) AC4  (33 კლასი)</t>
  </si>
  <si>
    <t>ფერადი მოჭიმული იატაკის მოწყობა I სართულზე შესასვლელში(ლობი) და კოლიდორში არკამდე თავისივე ფერის მდფ-ის პლინტუსით H 7 სმ</t>
  </si>
  <si>
    <t>კედლების მოპირკეთება კერამიკული ფილებით(სველ წერტილებში) კარების სიმაღლეზე</t>
  </si>
  <si>
    <t>თაბაშირმუაოს ტიხრების და კედლების დამუშავება ფითხით (მათ შორის სველ წერტილებში კარების მაღლა)</t>
  </si>
  <si>
    <t xml:space="preserve"> კედლების დამუშავება გრუნტით (მათ შორის სველ წერტილებში კარების მაღლა)</t>
  </si>
  <si>
    <t>რბილი  იატაკის მოწყობა  თავისივე ფერის მდფ-ის პლინტუსით H 7 სმ (საკონფერენციო, ბიბლიოთეკა)</t>
  </si>
  <si>
    <t>მზიდი ქ/ც ხსნარით შელესილი კედლების დამუშავება ფითხით(მათ შორის სველ წერტილებში კარების მაღლა)</t>
  </si>
  <si>
    <r>
      <rPr>
        <b/>
        <sz val="15"/>
        <color theme="1"/>
        <rFont val="Avaza"/>
        <family val="2"/>
      </rPr>
      <t>sarTuli</t>
    </r>
    <r>
      <rPr>
        <b/>
        <sz val="15"/>
        <color theme="1"/>
        <rFont val="Calibri"/>
        <family val="2"/>
        <scheme val="minor"/>
      </rPr>
      <t xml:space="preserve"> I</t>
    </r>
  </si>
  <si>
    <t>saunivers mrCeveli + fsiqologi + eqimi</t>
  </si>
  <si>
    <t>derefani</t>
  </si>
  <si>
    <t>gasaxdeli</t>
  </si>
  <si>
    <t>sakonferencio</t>
  </si>
  <si>
    <t>kibe lifti</t>
  </si>
  <si>
    <t>WC</t>
  </si>
  <si>
    <t>vestibuli</t>
  </si>
  <si>
    <t>sawyobi</t>
  </si>
  <si>
    <t>kompiuteri fizika biologia</t>
  </si>
  <si>
    <t>gare Senoba dacva</t>
  </si>
  <si>
    <r>
      <rPr>
        <b/>
        <sz val="15"/>
        <color theme="1"/>
        <rFont val="Avaza"/>
        <family val="2"/>
      </rPr>
      <t>sarTuli</t>
    </r>
    <r>
      <rPr>
        <b/>
        <sz val="15"/>
        <color theme="1"/>
        <rFont val="Calibri"/>
        <family val="2"/>
        <scheme val="minor"/>
      </rPr>
      <t xml:space="preserve"> II</t>
    </r>
  </si>
  <si>
    <r>
      <t xml:space="preserve">dp </t>
    </r>
    <r>
      <rPr>
        <sz val="11"/>
        <color theme="1"/>
        <rFont val="Acad Nusx Geo"/>
        <family val="2"/>
      </rPr>
      <t>klasi</t>
    </r>
  </si>
  <si>
    <t>qartuli klasi</t>
  </si>
  <si>
    <t xml:space="preserve">samaswavleblo + damxmare  </t>
  </si>
  <si>
    <t>ganayofi</t>
  </si>
  <si>
    <t>loqerebi</t>
  </si>
  <si>
    <t>klasi</t>
  </si>
  <si>
    <t>stafi</t>
  </si>
  <si>
    <t>3,27+4,37</t>
  </si>
  <si>
    <r>
      <rPr>
        <b/>
        <sz val="15"/>
        <color theme="1"/>
        <rFont val="Avaza"/>
        <family val="2"/>
      </rPr>
      <t>sarTuli</t>
    </r>
    <r>
      <rPr>
        <b/>
        <sz val="15"/>
        <color theme="1"/>
        <rFont val="Calibri"/>
        <family val="2"/>
        <scheme val="minor"/>
      </rPr>
      <t xml:space="preserve"> III</t>
    </r>
  </si>
  <si>
    <r>
      <t xml:space="preserve">AHS </t>
    </r>
    <r>
      <rPr>
        <sz val="11"/>
        <color theme="1"/>
        <rFont val="Acad Nusx Geo"/>
        <family val="2"/>
      </rPr>
      <t>klasi</t>
    </r>
  </si>
  <si>
    <r>
      <t xml:space="preserve">Ap </t>
    </r>
    <r>
      <rPr>
        <sz val="11"/>
        <color theme="1"/>
        <rFont val="Acad Nusx Geo"/>
        <family val="2"/>
      </rPr>
      <t>ganayofi</t>
    </r>
  </si>
  <si>
    <t>serveri + damxmare</t>
  </si>
  <si>
    <t>6,69+8,68</t>
  </si>
  <si>
    <r>
      <rPr>
        <b/>
        <sz val="15"/>
        <color theme="1"/>
        <rFont val="Avaza"/>
        <family val="2"/>
      </rPr>
      <t>sarTuli</t>
    </r>
    <r>
      <rPr>
        <b/>
        <sz val="15"/>
        <color theme="1"/>
        <rFont val="Calibri"/>
        <family val="2"/>
        <scheme val="minor"/>
      </rPr>
      <t xml:space="preserve"> IV</t>
    </r>
  </si>
  <si>
    <t>klasi - proeqtSi ofisi</t>
  </si>
  <si>
    <t>damxmare</t>
  </si>
  <si>
    <t>სტაფი</t>
  </si>
  <si>
    <t>10,02+12,61</t>
  </si>
  <si>
    <r>
      <rPr>
        <b/>
        <sz val="15"/>
        <color theme="1"/>
        <rFont val="Avaza"/>
        <family val="2"/>
      </rPr>
      <t>sarTuli</t>
    </r>
    <r>
      <rPr>
        <b/>
        <sz val="15"/>
        <color theme="1"/>
        <rFont val="Calibri"/>
        <family val="2"/>
        <scheme val="minor"/>
      </rPr>
      <t xml:space="preserve"> V</t>
    </r>
  </si>
  <si>
    <t>ოფისი</t>
  </si>
  <si>
    <t>ბიბლიოთეკა</t>
  </si>
  <si>
    <t>სამეცნიერო</t>
  </si>
  <si>
    <t>13,42+12,61</t>
  </si>
  <si>
    <t>ერთად</t>
  </si>
  <si>
    <r>
      <rPr>
        <b/>
        <sz val="11"/>
        <color theme="1"/>
        <rFont val="Arial"/>
        <family val="2"/>
        <charset val="204"/>
      </rPr>
      <t xml:space="preserve">Ap </t>
    </r>
    <r>
      <rPr>
        <b/>
        <sz val="11"/>
        <color theme="1"/>
        <rFont val="AcadNusx"/>
      </rPr>
      <t>ganayofi</t>
    </r>
  </si>
  <si>
    <t>sar I</t>
  </si>
  <si>
    <t>sar II</t>
  </si>
  <si>
    <t>sar III</t>
  </si>
  <si>
    <t>sar IV</t>
  </si>
  <si>
    <t>sar V</t>
  </si>
  <si>
    <t xml:space="preserve"> mrCeveli+fsiqologi+eqimi</t>
  </si>
  <si>
    <t>კიბის უჯრედში ჭერის დამუშავება ფითხით</t>
  </si>
  <si>
    <t>კიბის უჯრედში ჭერის დამუშავება გრუნტით</t>
  </si>
  <si>
    <t>კიბის უჯრედში ჭერის შეღებვა წყალემულსიური საღებავით ორჯერ</t>
  </si>
  <si>
    <t xml:space="preserve">კედლები </t>
  </si>
  <si>
    <t>კედლების შეღებვა წყალემულსიური საღებავით ორჯერ (მათ შორის ორფენოვანი მითითებულ ოთახებსი და კიბის უჯრედსი და სველ წერტილებში კარების მაღლა)</t>
  </si>
  <si>
    <t>კედლების შეღებვა წყალემულსიური საღებავით ორჯერ (მათ შორის  სველ წერტილებში კარების მაღლა)(მათ შორის ორფენოვანი ღებვა მითითებულ ოთახებში და კიბის უჯრედში)</t>
  </si>
  <si>
    <t xml:space="preserve">ქ. თბილისში კალისტრატე ქუთათელაძის ქ. N 10-ში (ყოფილი საშენ მასალათა ინსტიტუტი) სკოლის შენობის (არკის მარჯვნივ ნაწილის) სარემონტო სამუშაოები ს/კ 01.14.03.042.425 (სართ II) </t>
  </si>
  <si>
    <t xml:space="preserve">ქ. თბილისში კალისტრატე ქუთათელაძის ქ. N 10-ში (ყოფილი საშენ მასალათა ინსტიტუტი) სკოლის შენობის (არკის მარჯვნივ ნაწილის) სარემონტო სამუშაოები ს/კ 01.14.03.042.425 (სართ I) </t>
  </si>
  <si>
    <t xml:space="preserve">ქ. თბილისში კალისტრატე ქუთათელაძის ქ. N 10-ში (ყოფილი საშენ მასალათა ინსტიტუტი) სკოლის შენობის (არკის მარჯვნივ ნაწილის) სარემონტო სამუშაოები ს/კ 01.14.03.042.425 (სართ III) </t>
  </si>
  <si>
    <t xml:space="preserve">ჭერებზე თაბაშირ მუყაოს ფილების მოწყობა მისივე პროფილებზე( სართულზე შესასვლელში, საკონფერენციოებში, კოლიდორშინაწილში) </t>
  </si>
  <si>
    <t xml:space="preserve">ჭერებზე თაბაშირ მუყაოს ფილების მოწყობა მისივე პროფილებზე (საკონფერენციოებში ) </t>
  </si>
  <si>
    <t xml:space="preserve">ქ. თბილისში კალისტრატე ქუთათელაძის ქ. N 10-ში (ყოფილი საშენ მასალათა ინსტიტუტი) სკოლის შენობის (არკის მარჯვნივ ნაწილის) სარემონტო სამუშაოები ს/კ 01.14.03.042.425 (სართ IV) </t>
  </si>
  <si>
    <t xml:space="preserve">სკოლის შენობის (არკის მარჯვნივ ნაწილის) სარემონტო სამუშაოები ს/კ 01.14.03.042.425 </t>
  </si>
  <si>
    <t>I სართული</t>
  </si>
  <si>
    <t>II სართული</t>
  </si>
  <si>
    <t>III სართული</t>
  </si>
  <si>
    <t>IV სართული</t>
  </si>
  <si>
    <t>V სართული</t>
  </si>
  <si>
    <t xml:space="preserve"> </t>
  </si>
  <si>
    <t xml:space="preserve">სამშენებლო ნარჩენების და ნაგვისგან შენობის დასუფთავება </t>
  </si>
  <si>
    <t>სამშენებლო ნარჩენების დატვირთვა ავტოთვითმცლელზე და ტრანსპორტირება ნაგავსაყრელზე</t>
  </si>
  <si>
    <t>მასალების მიწოდება სართულებზე</t>
  </si>
  <si>
    <t>პ/ე</t>
  </si>
  <si>
    <r>
      <t>მ</t>
    </r>
    <r>
      <rPr>
        <vertAlign val="superscript"/>
        <sz val="11"/>
        <color theme="1"/>
        <rFont val="Calibri"/>
        <family val="2"/>
        <scheme val="minor"/>
      </rPr>
      <t>3</t>
    </r>
  </si>
  <si>
    <t>ლოტი #1</t>
  </si>
  <si>
    <t>სამუშაოების ღირებულება / Labour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</si>
</sst>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theme="1"/>
      <name val="Avaza"/>
      <family val="2"/>
    </font>
    <font>
      <b/>
      <sz val="11"/>
      <color theme="1"/>
      <name val="AcadNusx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cad Nusx Geo"/>
      <family val="2"/>
    </font>
    <font>
      <b/>
      <sz val="20"/>
      <color theme="1"/>
      <name val="Avaza"/>
      <family val="2"/>
    </font>
    <font>
      <b/>
      <sz val="10"/>
      <color theme="1"/>
      <name val="AcadNusx"/>
    </font>
    <font>
      <b/>
      <sz val="11"/>
      <color theme="1"/>
      <name val="Avaza"/>
      <family val="2"/>
    </font>
    <font>
      <b/>
      <sz val="13"/>
      <color theme="1"/>
      <name val="Calibri"/>
      <family val="2"/>
      <charset val="204"/>
      <scheme val="minor"/>
    </font>
    <font>
      <b/>
      <sz val="13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13" fillId="5" borderId="0" applyNumberFormat="0" applyBorder="0" applyAlignment="0" applyProtection="0"/>
  </cellStyleXfs>
  <cellXfs count="17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/>
    <xf numFmtId="0" fontId="0" fillId="0" borderId="0" xfId="0" applyBorder="1"/>
    <xf numFmtId="4" fontId="5" fillId="3" borderId="12" xfId="1" applyNumberFormat="1" applyFont="1" applyFill="1" applyBorder="1" applyAlignment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4" fontId="5" fillId="3" borderId="5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1" xfId="0" applyBorder="1" applyAlignment="1">
      <alignment wrapText="1"/>
    </xf>
    <xf numFmtId="2" fontId="0" fillId="0" borderId="1" xfId="0" applyNumberFormat="1" applyBorder="1" applyAlignment="1">
      <alignment horizontal="center" vertical="center"/>
    </xf>
    <xf numFmtId="2" fontId="5" fillId="3" borderId="11" xfId="2" applyNumberFormat="1" applyFont="1" applyFill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5" fillId="3" borderId="15" xfId="2" applyNumberFormat="1" applyFont="1" applyFill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/>
    </xf>
    <xf numFmtId="0" fontId="7" fillId="4" borderId="9" xfId="0" applyFont="1" applyFill="1" applyBorder="1" applyAlignment="1"/>
    <xf numFmtId="0" fontId="7" fillId="4" borderId="18" xfId="0" applyFont="1" applyFill="1" applyBorder="1" applyAlignment="1"/>
    <xf numFmtId="2" fontId="7" fillId="4" borderId="18" xfId="0" applyNumberFormat="1" applyFont="1" applyFill="1" applyBorder="1" applyAlignment="1"/>
    <xf numFmtId="0" fontId="0" fillId="0" borderId="27" xfId="0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/>
    <xf numFmtId="2" fontId="7" fillId="4" borderId="16" xfId="0" applyNumberFormat="1" applyFont="1" applyFill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2" borderId="2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22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vertical="top" wrapText="1"/>
    </xf>
    <xf numFmtId="0" fontId="0" fillId="0" borderId="24" xfId="0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4" borderId="35" xfId="0" applyFont="1" applyFill="1" applyBorder="1" applyAlignment="1"/>
    <xf numFmtId="2" fontId="0" fillId="0" borderId="11" xfId="0" applyNumberFormat="1" applyFill="1" applyBorder="1" applyAlignment="1">
      <alignment horizontal="center" vertical="center"/>
    </xf>
    <xf numFmtId="2" fontId="0" fillId="0" borderId="17" xfId="0" applyNumberForma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33" xfId="0" applyBorder="1" applyAlignment="1">
      <alignment vertical="top" wrapText="1"/>
    </xf>
    <xf numFmtId="0" fontId="0" fillId="0" borderId="0" xfId="0" applyAlignment="1"/>
    <xf numFmtId="0" fontId="16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/>
    </xf>
    <xf numFmtId="2" fontId="0" fillId="0" borderId="36" xfId="0" applyNumberFormat="1" applyBorder="1" applyAlignment="1">
      <alignment horizontal="left"/>
    </xf>
    <xf numFmtId="2" fontId="0" fillId="0" borderId="37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13" fillId="0" borderId="37" xfId="3" applyNumberFormat="1" applyFill="1" applyBorder="1" applyAlignment="1">
      <alignment horizontal="center"/>
    </xf>
    <xf numFmtId="2" fontId="0" fillId="0" borderId="37" xfId="0" applyNumberFormat="1" applyFill="1" applyBorder="1" applyAlignment="1">
      <alignment horizontal="center"/>
    </xf>
    <xf numFmtId="0" fontId="13" fillId="0" borderId="1" xfId="3" applyFill="1" applyBorder="1" applyAlignment="1">
      <alignment horizontal="center"/>
    </xf>
    <xf numFmtId="164" fontId="0" fillId="0" borderId="0" xfId="0" applyNumberFormat="1" applyFill="1"/>
    <xf numFmtId="164" fontId="0" fillId="0" borderId="0" xfId="0" applyNumberFormat="1"/>
    <xf numFmtId="0" fontId="18" fillId="6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left"/>
    </xf>
    <xf numFmtId="0" fontId="12" fillId="0" borderId="0" xfId="0" applyFont="1"/>
    <xf numFmtId="0" fontId="12" fillId="0" borderId="33" xfId="0" applyFont="1" applyBorder="1"/>
    <xf numFmtId="0" fontId="0" fillId="0" borderId="38" xfId="0" applyBorder="1"/>
    <xf numFmtId="0" fontId="21" fillId="0" borderId="1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textRotation="90"/>
    </xf>
    <xf numFmtId="0" fontId="16" fillId="0" borderId="1" xfId="0" applyFont="1" applyFill="1" applyBorder="1" applyAlignment="1">
      <alignment horizontal="center" vertical="center" textRotation="90"/>
    </xf>
    <xf numFmtId="0" fontId="16" fillId="0" borderId="1" xfId="0" applyFont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vertical="center" textRotation="90"/>
    </xf>
    <xf numFmtId="0" fontId="18" fillId="0" borderId="1" xfId="0" applyFont="1" applyBorder="1" applyAlignment="1">
      <alignment horizontal="center" vertical="center" textRotation="90"/>
    </xf>
    <xf numFmtId="0" fontId="16" fillId="0" borderId="1" xfId="0" applyFont="1" applyFill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vertical="center" textRotation="90" wrapText="1"/>
    </xf>
    <xf numFmtId="2" fontId="22" fillId="0" borderId="36" xfId="0" applyNumberFormat="1" applyFont="1" applyBorder="1" applyAlignment="1">
      <alignment horizontal="left"/>
    </xf>
    <xf numFmtId="0" fontId="23" fillId="0" borderId="0" xfId="0" applyFont="1"/>
    <xf numFmtId="0" fontId="23" fillId="0" borderId="1" xfId="0" applyFont="1" applyBorder="1"/>
    <xf numFmtId="164" fontId="24" fillId="0" borderId="1" xfId="0" applyNumberFormat="1" applyFont="1" applyFill="1" applyBorder="1"/>
    <xf numFmtId="2" fontId="0" fillId="0" borderId="37" xfId="0" applyNumberFormat="1" applyBorder="1" applyAlignment="1">
      <alignment horizontal="center" vertical="center"/>
    </xf>
    <xf numFmtId="0" fontId="16" fillId="6" borderId="34" xfId="0" applyFont="1" applyFill="1" applyBorder="1" applyAlignment="1">
      <alignment horizontal="center" wrapText="1"/>
    </xf>
    <xf numFmtId="0" fontId="16" fillId="6" borderId="2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Border="1" applyAlignment="1"/>
    <xf numFmtId="0" fontId="17" fillId="0" borderId="0" xfId="0" applyFont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13" fillId="0" borderId="0" xfId="3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3" fillId="0" borderId="0" xfId="3" applyFill="1" applyBorder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Border="1"/>
    <xf numFmtId="0" fontId="18" fillId="6" borderId="0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164" fontId="13" fillId="0" borderId="0" xfId="3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Border="1" applyAlignment="1"/>
    <xf numFmtId="164" fontId="18" fillId="6" borderId="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0" fillId="2" borderId="8" xfId="0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/>
    </xf>
    <xf numFmtId="2" fontId="11" fillId="0" borderId="22" xfId="0" applyNumberFormat="1" applyFont="1" applyBorder="1" applyAlignment="1">
      <alignment horizontal="center"/>
    </xf>
    <xf numFmtId="0" fontId="0" fillId="2" borderId="16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2" fontId="10" fillId="0" borderId="11" xfId="0" applyNumberFormat="1" applyFont="1" applyBorder="1" applyAlignment="1">
      <alignment horizontal="center"/>
    </xf>
    <xf numFmtId="2" fontId="10" fillId="0" borderId="17" xfId="0" applyNumberFormat="1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4" borderId="4" xfId="0" applyFont="1" applyFill="1" applyBorder="1" applyAlignment="1">
      <alignment horizontal="left"/>
    </xf>
    <xf numFmtId="0" fontId="7" fillId="4" borderId="9" xfId="0" applyFont="1" applyFill="1" applyBorder="1" applyAlignment="1">
      <alignment horizontal="left"/>
    </xf>
    <xf numFmtId="0" fontId="0" fillId="0" borderId="10" xfId="0" applyBorder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2" fontId="0" fillId="0" borderId="0" xfId="0" applyNumberFormat="1" applyAlignment="1">
      <alignment horizontal="center" vertical="center"/>
    </xf>
    <xf numFmtId="4" fontId="5" fillId="3" borderId="3" xfId="1" applyNumberFormat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center" vertical="center" wrapText="1"/>
    </xf>
    <xf numFmtId="4" fontId="5" fillId="3" borderId="6" xfId="1" applyNumberFormat="1" applyFont="1" applyFill="1" applyBorder="1" applyAlignment="1">
      <alignment horizontal="center" vertical="center" wrapText="1"/>
    </xf>
    <xf numFmtId="4" fontId="5" fillId="3" borderId="13" xfId="1" applyNumberFormat="1" applyFont="1" applyFill="1" applyBorder="1" applyAlignment="1">
      <alignment horizontal="center" vertical="center" wrapText="1"/>
    </xf>
    <xf numFmtId="4" fontId="5" fillId="0" borderId="7" xfId="1" applyNumberFormat="1" applyFont="1" applyFill="1" applyBorder="1" applyAlignment="1">
      <alignment horizontal="center" vertical="center" wrapText="1"/>
    </xf>
    <xf numFmtId="4" fontId="5" fillId="0" borderId="14" xfId="1" applyNumberFormat="1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2" fontId="5" fillId="3" borderId="16" xfId="1" applyNumberFormat="1" applyFont="1" applyFill="1" applyBorder="1" applyAlignment="1">
      <alignment horizontal="center" vertical="center" wrapText="1"/>
    </xf>
    <xf numFmtId="2" fontId="5" fillId="3" borderId="17" xfId="1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19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7" fillId="4" borderId="8" xfId="0" applyFont="1" applyFill="1" applyBorder="1" applyAlignment="1">
      <alignment horizontal="left" wrapText="1"/>
    </xf>
    <xf numFmtId="0" fontId="7" fillId="4" borderId="4" xfId="0" applyFont="1" applyFill="1" applyBorder="1" applyAlignment="1">
      <alignment horizontal="left" wrapText="1"/>
    </xf>
    <xf numFmtId="2" fontId="10" fillId="0" borderId="27" xfId="0" applyNumberFormat="1" applyFont="1" applyBorder="1" applyAlignment="1">
      <alignment horizontal="center"/>
    </xf>
    <xf numFmtId="2" fontId="10" fillId="0" borderId="28" xfId="0" applyNumberFormat="1" applyFont="1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2" fontId="25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vertical="center"/>
    </xf>
  </cellXfs>
  <cellStyles count="4">
    <cellStyle name="Good" xfId="3" builtinId="26"/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4"/>
  <sheetViews>
    <sheetView tabSelected="1" workbookViewId="0">
      <selection activeCell="K11" sqref="K11"/>
    </sheetView>
  </sheetViews>
  <sheetFormatPr defaultRowHeight="15"/>
  <cols>
    <col min="8" max="8" width="14.5703125" customWidth="1"/>
    <col min="9" max="9" width="16.28515625" customWidth="1"/>
  </cols>
  <sheetData>
    <row r="3" spans="2:10">
      <c r="H3" s="167" t="s">
        <v>108</v>
      </c>
      <c r="I3" s="167"/>
    </row>
    <row r="4" spans="2:10" ht="21">
      <c r="C4" s="116" t="s">
        <v>0</v>
      </c>
      <c r="D4" s="116"/>
      <c r="E4" s="116"/>
      <c r="F4" s="116"/>
      <c r="G4" s="116"/>
      <c r="H4" s="116"/>
      <c r="I4" s="1"/>
    </row>
    <row r="5" spans="2:10">
      <c r="B5" s="114" t="s">
        <v>96</v>
      </c>
      <c r="C5" s="114"/>
      <c r="D5" s="114"/>
      <c r="E5" s="114"/>
      <c r="F5" s="114"/>
      <c r="G5" s="114"/>
      <c r="H5" s="114"/>
      <c r="I5" s="114"/>
      <c r="J5" s="114"/>
    </row>
    <row r="6" spans="2:10">
      <c r="H6" s="1"/>
      <c r="I6" s="1"/>
    </row>
    <row r="7" spans="2:10">
      <c r="H7" s="1"/>
      <c r="I7" s="1"/>
    </row>
    <row r="8" spans="2:10">
      <c r="H8" s="1"/>
      <c r="I8" s="1"/>
    </row>
    <row r="9" spans="2:10">
      <c r="H9" s="1"/>
      <c r="I9" s="1"/>
    </row>
    <row r="10" spans="2:10" ht="15.75" thickBot="1"/>
    <row r="11" spans="2:10" ht="29.25" customHeight="1">
      <c r="B11" s="40" t="s">
        <v>3</v>
      </c>
      <c r="C11" s="117" t="s">
        <v>2</v>
      </c>
      <c r="D11" s="117"/>
      <c r="E11" s="117"/>
      <c r="F11" s="117"/>
      <c r="G11" s="117"/>
      <c r="H11" s="117"/>
      <c r="I11" s="117" t="s">
        <v>1</v>
      </c>
      <c r="J11" s="120"/>
    </row>
    <row r="12" spans="2:10" s="3" customFormat="1" ht="31.5" customHeight="1">
      <c r="B12" s="44">
        <v>1</v>
      </c>
      <c r="C12" s="121" t="s">
        <v>97</v>
      </c>
      <c r="D12" s="121"/>
      <c r="E12" s="121"/>
      <c r="F12" s="121"/>
      <c r="G12" s="121"/>
      <c r="H12" s="121"/>
      <c r="I12" s="118">
        <f>'I სართული'!L2</f>
        <v>0</v>
      </c>
      <c r="J12" s="119"/>
    </row>
    <row r="13" spans="2:10" s="3" customFormat="1" ht="31.5" customHeight="1">
      <c r="B13" s="44">
        <v>2</v>
      </c>
      <c r="C13" s="115" t="s">
        <v>98</v>
      </c>
      <c r="D13" s="115"/>
      <c r="E13" s="115"/>
      <c r="F13" s="115"/>
      <c r="G13" s="115"/>
      <c r="H13" s="115"/>
      <c r="I13" s="118">
        <f>'II სართული'!L2</f>
        <v>0</v>
      </c>
      <c r="J13" s="119"/>
    </row>
    <row r="14" spans="2:10" s="3" customFormat="1" ht="31.5" customHeight="1">
      <c r="B14" s="44">
        <v>3</v>
      </c>
      <c r="C14" s="115" t="s">
        <v>99</v>
      </c>
      <c r="D14" s="115"/>
      <c r="E14" s="115"/>
      <c r="F14" s="115"/>
      <c r="G14" s="115"/>
      <c r="H14" s="115"/>
      <c r="I14" s="118">
        <f>'III სართული'!L2</f>
        <v>0</v>
      </c>
      <c r="J14" s="119"/>
    </row>
    <row r="15" spans="2:10" s="3" customFormat="1" ht="31.5" customHeight="1">
      <c r="B15" s="44">
        <v>4</v>
      </c>
      <c r="C15" s="115" t="s">
        <v>100</v>
      </c>
      <c r="D15" s="115"/>
      <c r="E15" s="115"/>
      <c r="F15" s="115"/>
      <c r="G15" s="115"/>
      <c r="H15" s="115"/>
      <c r="I15" s="118">
        <f>'IV სართული'!L2</f>
        <v>0</v>
      </c>
      <c r="J15" s="119"/>
    </row>
    <row r="16" spans="2:10" s="3" customFormat="1" ht="31.5" customHeight="1">
      <c r="B16" s="44">
        <v>5</v>
      </c>
      <c r="C16" s="115" t="s">
        <v>101</v>
      </c>
      <c r="D16" s="115"/>
      <c r="E16" s="115"/>
      <c r="F16" s="115"/>
      <c r="G16" s="115"/>
      <c r="H16" s="115"/>
      <c r="I16" s="118">
        <f>'V სართილი'!L2</f>
        <v>0</v>
      </c>
      <c r="J16" s="119"/>
    </row>
    <row r="17" spans="2:10" ht="29.25" customHeight="1" thickBot="1">
      <c r="B17" s="44">
        <v>6</v>
      </c>
      <c r="C17" s="122" t="s">
        <v>19</v>
      </c>
      <c r="D17" s="122"/>
      <c r="E17" s="122"/>
      <c r="F17" s="122"/>
      <c r="G17" s="122"/>
      <c r="H17" s="122"/>
      <c r="I17" s="123">
        <f>I12+I16</f>
        <v>0</v>
      </c>
      <c r="J17" s="124"/>
    </row>
    <row r="21" spans="2:10">
      <c r="B21" s="114" t="s">
        <v>5</v>
      </c>
      <c r="C21" s="114"/>
      <c r="D21" s="114"/>
      <c r="G21" s="114" t="s">
        <v>4</v>
      </c>
      <c r="H21" s="114"/>
      <c r="I21" s="114"/>
    </row>
    <row r="23" spans="2:10">
      <c r="B23" s="5"/>
      <c r="C23" s="5"/>
      <c r="D23" s="5"/>
      <c r="G23" s="4"/>
      <c r="H23" s="4"/>
      <c r="I23" s="4"/>
    </row>
    <row r="24" spans="2:10">
      <c r="B24" s="5"/>
      <c r="C24" s="5"/>
      <c r="D24" s="5"/>
    </row>
  </sheetData>
  <mergeCells count="19">
    <mergeCell ref="C17:H17"/>
    <mergeCell ref="B21:D21"/>
    <mergeCell ref="G21:I21"/>
    <mergeCell ref="I17:J17"/>
    <mergeCell ref="H3:I3"/>
    <mergeCell ref="C16:H16"/>
    <mergeCell ref="C4:H4"/>
    <mergeCell ref="C11:H11"/>
    <mergeCell ref="I16:J16"/>
    <mergeCell ref="I11:J11"/>
    <mergeCell ref="C12:H12"/>
    <mergeCell ref="I12:J12"/>
    <mergeCell ref="B5:J5"/>
    <mergeCell ref="C13:H13"/>
    <mergeCell ref="I13:J13"/>
    <mergeCell ref="C14:H14"/>
    <mergeCell ref="I14:J14"/>
    <mergeCell ref="C15:H15"/>
    <mergeCell ref="I15:J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J2" sqref="J2:K2"/>
    </sheetView>
  </sheetViews>
  <sheetFormatPr defaultRowHeight="15"/>
  <cols>
    <col min="1" max="1" width="5.42578125" customWidth="1"/>
    <col min="2" max="2" width="6.5703125" style="10" customWidth="1"/>
    <col min="3" max="3" width="43.28515625" customWidth="1"/>
    <col min="4" max="5" width="9.140625" style="10"/>
    <col min="6" max="7" width="9.5703125" style="90" bestFit="1" customWidth="1"/>
    <col min="8" max="8" width="9.140625" style="10"/>
    <col min="9" max="9" width="9.5703125" style="90" bestFit="1" customWidth="1"/>
    <col min="10" max="10" width="10.5703125" style="10" bestFit="1" customWidth="1"/>
    <col min="11" max="11" width="9.140625" style="90"/>
    <col min="12" max="12" width="12.7109375" style="90" bestFit="1" customWidth="1"/>
    <col min="13" max="13" width="30" customWidth="1"/>
  </cols>
  <sheetData>
    <row r="1" spans="1:12">
      <c r="F1" s="10"/>
      <c r="J1" s="90"/>
      <c r="K1" s="130"/>
      <c r="L1" s="130"/>
    </row>
    <row r="2" spans="1:12" ht="15" customHeight="1">
      <c r="C2" s="131" t="s">
        <v>91</v>
      </c>
      <c r="D2" s="131"/>
      <c r="E2" s="131"/>
      <c r="F2" s="131"/>
      <c r="G2" s="131"/>
      <c r="H2" s="131"/>
      <c r="I2" s="131"/>
      <c r="J2" s="168" t="s">
        <v>108</v>
      </c>
      <c r="K2" s="168"/>
    </row>
    <row r="3" spans="1:12" ht="30" customHeight="1">
      <c r="C3" s="131"/>
      <c r="D3" s="131"/>
      <c r="E3" s="131"/>
      <c r="F3" s="131"/>
      <c r="G3" s="131"/>
      <c r="H3" s="131"/>
      <c r="I3" s="131"/>
      <c r="J3" s="90"/>
    </row>
    <row r="4" spans="1:12" ht="15.75" thickBot="1"/>
    <row r="5" spans="1:12" ht="36.75" customHeight="1">
      <c r="A5" s="133" t="s">
        <v>6</v>
      </c>
      <c r="B5" s="9"/>
      <c r="C5" s="135" t="s">
        <v>7</v>
      </c>
      <c r="D5" s="135" t="s">
        <v>8</v>
      </c>
      <c r="E5" s="137" t="s">
        <v>9</v>
      </c>
      <c r="F5" s="139" t="s">
        <v>10</v>
      </c>
      <c r="G5" s="139"/>
      <c r="H5" s="139" t="s">
        <v>109</v>
      </c>
      <c r="I5" s="139"/>
      <c r="J5" s="140" t="s">
        <v>11</v>
      </c>
      <c r="K5" s="141"/>
      <c r="L5" s="142" t="s">
        <v>15</v>
      </c>
    </row>
    <row r="6" spans="1:12" ht="68.25" customHeight="1" thickBot="1">
      <c r="A6" s="134"/>
      <c r="B6" s="6" t="s">
        <v>12</v>
      </c>
      <c r="C6" s="136"/>
      <c r="D6" s="136"/>
      <c r="E6" s="138"/>
      <c r="F6" s="17" t="s">
        <v>13</v>
      </c>
      <c r="G6" s="17" t="s">
        <v>14</v>
      </c>
      <c r="H6" s="8" t="s">
        <v>13</v>
      </c>
      <c r="I6" s="17" t="s">
        <v>14</v>
      </c>
      <c r="J6" s="7" t="s">
        <v>13</v>
      </c>
      <c r="K6" s="20" t="s">
        <v>14</v>
      </c>
      <c r="L6" s="143"/>
    </row>
    <row r="7" spans="1:12" ht="32.25" customHeight="1">
      <c r="A7" s="125">
        <v>1</v>
      </c>
      <c r="B7" s="127" t="s">
        <v>87</v>
      </c>
      <c r="C7" s="128"/>
      <c r="D7" s="128"/>
      <c r="E7" s="23"/>
      <c r="F7" s="23"/>
      <c r="G7" s="23"/>
      <c r="H7" s="23"/>
      <c r="I7" s="24"/>
      <c r="J7" s="23"/>
      <c r="K7" s="24"/>
      <c r="L7" s="29"/>
    </row>
    <row r="8" spans="1:12" ht="48.75" customHeight="1">
      <c r="A8" s="126"/>
      <c r="B8" s="41">
        <v>1.1000000000000001</v>
      </c>
      <c r="C8" s="14" t="s">
        <v>40</v>
      </c>
      <c r="D8" s="2" t="s">
        <v>16</v>
      </c>
      <c r="E8" s="2">
        <v>2165</v>
      </c>
      <c r="F8" s="16"/>
      <c r="G8" s="16">
        <f t="shared" ref="G8:G12" si="0">F8*E8</f>
        <v>0</v>
      </c>
      <c r="H8" s="2"/>
      <c r="I8" s="16">
        <f t="shared" ref="I8:I12" si="1">H8*E8</f>
        <v>0</v>
      </c>
      <c r="J8" s="2"/>
      <c r="K8" s="16">
        <f t="shared" ref="K8:K12" si="2">J8*E8</f>
        <v>0</v>
      </c>
      <c r="L8" s="21">
        <f t="shared" ref="L8:L12" si="3">K8+I8+G8</f>
        <v>0</v>
      </c>
    </row>
    <row r="9" spans="1:12" ht="47.25" customHeight="1">
      <c r="A9" s="126"/>
      <c r="B9" s="41">
        <v>1.2</v>
      </c>
      <c r="C9" s="43" t="s">
        <v>37</v>
      </c>
      <c r="D9" s="2" t="s">
        <v>16</v>
      </c>
      <c r="E9" s="2">
        <v>632.5</v>
      </c>
      <c r="F9" s="16"/>
      <c r="G9" s="16">
        <f t="shared" si="0"/>
        <v>0</v>
      </c>
      <c r="H9" s="2"/>
      <c r="I9" s="16">
        <f t="shared" si="1"/>
        <v>0</v>
      </c>
      <c r="J9" s="2"/>
      <c r="K9" s="16">
        <f t="shared" si="2"/>
        <v>0</v>
      </c>
      <c r="L9" s="21">
        <f t="shared" si="3"/>
        <v>0</v>
      </c>
    </row>
    <row r="10" spans="1:12" ht="29.25" customHeight="1">
      <c r="A10" s="126"/>
      <c r="B10" s="41">
        <v>1.3</v>
      </c>
      <c r="C10" s="43" t="s">
        <v>38</v>
      </c>
      <c r="D10" s="2" t="s">
        <v>16</v>
      </c>
      <c r="E10" s="2">
        <f>E8+E9</f>
        <v>2797.5</v>
      </c>
      <c r="F10" s="16"/>
      <c r="G10" s="16">
        <f t="shared" si="0"/>
        <v>0</v>
      </c>
      <c r="H10" s="2"/>
      <c r="I10" s="16">
        <f t="shared" si="1"/>
        <v>0</v>
      </c>
      <c r="J10" s="2"/>
      <c r="K10" s="16">
        <f t="shared" si="2"/>
        <v>0</v>
      </c>
      <c r="L10" s="21">
        <f t="shared" si="3"/>
        <v>0</v>
      </c>
    </row>
    <row r="11" spans="1:12" ht="73.5" customHeight="1">
      <c r="A11" s="126"/>
      <c r="B11" s="41">
        <v>1.4</v>
      </c>
      <c r="C11" s="39" t="s">
        <v>88</v>
      </c>
      <c r="D11" s="2" t="s">
        <v>16</v>
      </c>
      <c r="E11" s="41">
        <f>E10</f>
        <v>2797.5</v>
      </c>
      <c r="F11" s="38"/>
      <c r="G11" s="38">
        <f t="shared" si="0"/>
        <v>0</v>
      </c>
      <c r="H11" s="41"/>
      <c r="I11" s="38">
        <f t="shared" si="1"/>
        <v>0</v>
      </c>
      <c r="J11" s="41"/>
      <c r="K11" s="38">
        <f t="shared" si="2"/>
        <v>0</v>
      </c>
      <c r="L11" s="42">
        <f t="shared" si="3"/>
        <v>0</v>
      </c>
    </row>
    <row r="12" spans="1:12" ht="48" customHeight="1" thickBot="1">
      <c r="A12" s="126"/>
      <c r="B12" s="41">
        <v>1.6</v>
      </c>
      <c r="C12" s="39" t="s">
        <v>36</v>
      </c>
      <c r="D12" s="2" t="s">
        <v>16</v>
      </c>
      <c r="E12" s="41">
        <v>195</v>
      </c>
      <c r="F12" s="38"/>
      <c r="G12" s="38">
        <f t="shared" si="0"/>
        <v>0</v>
      </c>
      <c r="H12" s="41"/>
      <c r="I12" s="38">
        <f t="shared" si="1"/>
        <v>0</v>
      </c>
      <c r="J12" s="41"/>
      <c r="K12" s="38">
        <f t="shared" si="2"/>
        <v>0</v>
      </c>
      <c r="L12" s="42">
        <f t="shared" si="3"/>
        <v>0</v>
      </c>
    </row>
    <row r="13" spans="1:12" ht="31.5" customHeight="1">
      <c r="A13" s="125">
        <v>2</v>
      </c>
      <c r="B13" s="127" t="s">
        <v>25</v>
      </c>
      <c r="C13" s="128"/>
      <c r="D13" s="128"/>
      <c r="E13" s="22"/>
      <c r="F13" s="22"/>
      <c r="G13" s="22"/>
      <c r="H13" s="22"/>
      <c r="I13" s="22"/>
      <c r="J13" s="22"/>
      <c r="K13" s="22"/>
      <c r="L13" s="47"/>
    </row>
    <row r="14" spans="1:12" ht="63.75" customHeight="1">
      <c r="A14" s="126"/>
      <c r="B14" s="41">
        <v>2.1</v>
      </c>
      <c r="C14" s="13" t="s">
        <v>93</v>
      </c>
      <c r="D14" s="2" t="s">
        <v>16</v>
      </c>
      <c r="E14" s="2">
        <v>594</v>
      </c>
      <c r="F14" s="16"/>
      <c r="G14" s="38">
        <f t="shared" ref="G14:G27" si="4">F14*E14</f>
        <v>0</v>
      </c>
      <c r="H14" s="2"/>
      <c r="I14" s="38">
        <f t="shared" ref="I14:I27" si="5">H14*E14</f>
        <v>0</v>
      </c>
      <c r="J14" s="2"/>
      <c r="K14" s="38">
        <f t="shared" ref="K14:K27" si="6">J14*E14</f>
        <v>0</v>
      </c>
      <c r="L14" s="42">
        <f t="shared" ref="L14:L27" si="7">K14+I14+G14</f>
        <v>0</v>
      </c>
    </row>
    <row r="15" spans="1:12" ht="46.5" customHeight="1">
      <c r="A15" s="126"/>
      <c r="B15" s="41">
        <v>2.2000000000000002</v>
      </c>
      <c r="C15" s="13" t="s">
        <v>27</v>
      </c>
      <c r="D15" s="2" t="s">
        <v>16</v>
      </c>
      <c r="E15" s="2">
        <v>68</v>
      </c>
      <c r="F15" s="16"/>
      <c r="G15" s="38">
        <f t="shared" si="4"/>
        <v>0</v>
      </c>
      <c r="H15" s="2"/>
      <c r="I15" s="38">
        <f t="shared" si="5"/>
        <v>0</v>
      </c>
      <c r="J15" s="2"/>
      <c r="K15" s="38">
        <f t="shared" si="6"/>
        <v>0</v>
      </c>
      <c r="L15" s="42">
        <f t="shared" si="7"/>
        <v>0</v>
      </c>
    </row>
    <row r="16" spans="1:12" ht="22.5" customHeight="1">
      <c r="A16" s="126"/>
      <c r="B16" s="41">
        <v>2.2999999999999998</v>
      </c>
      <c r="C16" s="43" t="s">
        <v>28</v>
      </c>
      <c r="D16" s="2" t="s">
        <v>16</v>
      </c>
      <c r="E16" s="2">
        <f>E14+E15</f>
        <v>662</v>
      </c>
      <c r="F16" s="16"/>
      <c r="G16" s="38">
        <f t="shared" ref="G16:G18" si="8">F16*E16</f>
        <v>0</v>
      </c>
      <c r="H16" s="2"/>
      <c r="I16" s="38">
        <f t="shared" ref="I16:I18" si="9">H16*E16</f>
        <v>0</v>
      </c>
      <c r="J16" s="2"/>
      <c r="K16" s="38">
        <f t="shared" ref="K16:K18" si="10">J16*E16</f>
        <v>0</v>
      </c>
      <c r="L16" s="42">
        <f t="shared" ref="L16:L18" si="11">K16+I16+G16</f>
        <v>0</v>
      </c>
    </row>
    <row r="17" spans="1:13" ht="21.75" customHeight="1">
      <c r="A17" s="126"/>
      <c r="B17" s="41">
        <v>2.4</v>
      </c>
      <c r="C17" s="43" t="s">
        <v>29</v>
      </c>
      <c r="D17" s="2" t="s">
        <v>16</v>
      </c>
      <c r="E17" s="2">
        <f>E16</f>
        <v>662</v>
      </c>
      <c r="F17" s="16"/>
      <c r="G17" s="38">
        <f t="shared" si="8"/>
        <v>0</v>
      </c>
      <c r="H17" s="2"/>
      <c r="I17" s="38">
        <f t="shared" si="9"/>
        <v>0</v>
      </c>
      <c r="J17" s="2"/>
      <c r="K17" s="38">
        <f t="shared" si="10"/>
        <v>0</v>
      </c>
      <c r="L17" s="42">
        <f t="shared" si="11"/>
        <v>0</v>
      </c>
    </row>
    <row r="18" spans="1:13" ht="30">
      <c r="A18" s="126"/>
      <c r="B18" s="41">
        <v>2.5</v>
      </c>
      <c r="C18" s="39" t="s">
        <v>30</v>
      </c>
      <c r="D18" s="2" t="s">
        <v>16</v>
      </c>
      <c r="E18" s="41">
        <f>E17</f>
        <v>662</v>
      </c>
      <c r="F18" s="38"/>
      <c r="G18" s="38">
        <f t="shared" si="8"/>
        <v>0</v>
      </c>
      <c r="H18" s="41"/>
      <c r="I18" s="38">
        <f t="shared" si="9"/>
        <v>0</v>
      </c>
      <c r="J18" s="41"/>
      <c r="K18" s="38">
        <f t="shared" si="10"/>
        <v>0</v>
      </c>
      <c r="L18" s="42">
        <f t="shared" si="11"/>
        <v>0</v>
      </c>
    </row>
    <row r="19" spans="1:13" ht="22.5" customHeight="1">
      <c r="A19" s="126"/>
      <c r="B19" s="41">
        <v>2.6</v>
      </c>
      <c r="C19" s="43" t="s">
        <v>84</v>
      </c>
      <c r="D19" s="2" t="s">
        <v>16</v>
      </c>
      <c r="E19" s="2">
        <v>39</v>
      </c>
      <c r="F19" s="16"/>
      <c r="G19" s="38">
        <f t="shared" si="4"/>
        <v>0</v>
      </c>
      <c r="H19" s="2"/>
      <c r="I19" s="38">
        <f t="shared" si="5"/>
        <v>0</v>
      </c>
      <c r="J19" s="2"/>
      <c r="K19" s="38">
        <f t="shared" si="6"/>
        <v>0</v>
      </c>
      <c r="L19" s="42">
        <f t="shared" si="7"/>
        <v>0</v>
      </c>
    </row>
    <row r="20" spans="1:13" ht="21.75" customHeight="1">
      <c r="A20" s="126"/>
      <c r="B20" s="41">
        <v>2.7</v>
      </c>
      <c r="C20" s="43" t="s">
        <v>85</v>
      </c>
      <c r="D20" s="2" t="s">
        <v>16</v>
      </c>
      <c r="E20" s="2">
        <f>E19</f>
        <v>39</v>
      </c>
      <c r="F20" s="16"/>
      <c r="G20" s="38">
        <f t="shared" si="4"/>
        <v>0</v>
      </c>
      <c r="H20" s="2"/>
      <c r="I20" s="38">
        <f t="shared" si="5"/>
        <v>0</v>
      </c>
      <c r="J20" s="2"/>
      <c r="K20" s="38">
        <f t="shared" si="6"/>
        <v>0</v>
      </c>
      <c r="L20" s="42">
        <f t="shared" si="7"/>
        <v>0</v>
      </c>
    </row>
    <row r="21" spans="1:13" ht="30">
      <c r="A21" s="126"/>
      <c r="B21" s="41">
        <v>2.8</v>
      </c>
      <c r="C21" s="39" t="s">
        <v>86</v>
      </c>
      <c r="D21" s="2" t="s">
        <v>16</v>
      </c>
      <c r="E21" s="41">
        <f>E20</f>
        <v>39</v>
      </c>
      <c r="F21" s="38"/>
      <c r="G21" s="38">
        <f t="shared" si="4"/>
        <v>0</v>
      </c>
      <c r="H21" s="41"/>
      <c r="I21" s="38">
        <f t="shared" si="5"/>
        <v>0</v>
      </c>
      <c r="J21" s="41"/>
      <c r="K21" s="38">
        <f t="shared" si="6"/>
        <v>0</v>
      </c>
      <c r="L21" s="42">
        <f t="shared" si="7"/>
        <v>0</v>
      </c>
    </row>
    <row r="22" spans="1:13" ht="33.75" customHeight="1" thickBot="1">
      <c r="A22" s="129"/>
      <c r="B22" s="41">
        <v>2.9</v>
      </c>
      <c r="C22" s="15" t="s">
        <v>26</v>
      </c>
      <c r="D22" s="11" t="s">
        <v>16</v>
      </c>
      <c r="E22" s="11">
        <v>715</v>
      </c>
      <c r="F22" s="18"/>
      <c r="G22" s="48">
        <f t="shared" si="4"/>
        <v>0</v>
      </c>
      <c r="H22" s="11"/>
      <c r="I22" s="48">
        <f t="shared" si="5"/>
        <v>0</v>
      </c>
      <c r="J22" s="11"/>
      <c r="K22" s="48">
        <f t="shared" si="6"/>
        <v>0</v>
      </c>
      <c r="L22" s="49">
        <f t="shared" si="7"/>
        <v>0</v>
      </c>
    </row>
    <row r="23" spans="1:13" ht="30" customHeight="1" thickBot="1">
      <c r="A23" s="150">
        <v>3</v>
      </c>
      <c r="B23" s="152" t="s">
        <v>24</v>
      </c>
      <c r="C23" s="152"/>
      <c r="D23" s="153"/>
      <c r="E23" s="23"/>
      <c r="F23" s="22"/>
      <c r="G23" s="22"/>
      <c r="H23" s="22"/>
      <c r="I23" s="22"/>
      <c r="J23" s="22"/>
      <c r="K23" s="22"/>
      <c r="L23" s="47"/>
    </row>
    <row r="24" spans="1:13" ht="60.75" customHeight="1" thickBot="1">
      <c r="A24" s="151"/>
      <c r="B24" s="41">
        <v>3.1</v>
      </c>
      <c r="C24" s="14" t="s">
        <v>35</v>
      </c>
      <c r="D24" s="2" t="s">
        <v>16</v>
      </c>
      <c r="E24" s="2">
        <v>660</v>
      </c>
      <c r="F24" s="16"/>
      <c r="G24" s="38">
        <f t="shared" ref="G24:G25" si="12">F24*E24</f>
        <v>0</v>
      </c>
      <c r="H24" s="2"/>
      <c r="I24" s="38">
        <f t="shared" ref="I24:I25" si="13">H24*E24</f>
        <v>0</v>
      </c>
      <c r="J24" s="2"/>
      <c r="K24" s="38">
        <f t="shared" ref="K24:K25" si="14">J24*E24</f>
        <v>0</v>
      </c>
      <c r="L24" s="42">
        <f t="shared" ref="L24:L25" si="15">K24+I24+G24</f>
        <v>0</v>
      </c>
      <c r="M24" s="53" t="s">
        <v>32</v>
      </c>
    </row>
    <row r="25" spans="1:13" ht="59.25" customHeight="1">
      <c r="A25" s="151"/>
      <c r="B25" s="41">
        <v>3.2</v>
      </c>
      <c r="C25" s="13" t="s">
        <v>34</v>
      </c>
      <c r="D25" s="2" t="s">
        <v>16</v>
      </c>
      <c r="E25" s="2">
        <f>151+44.5+19.5+228.5+151</f>
        <v>594.5</v>
      </c>
      <c r="F25" s="16"/>
      <c r="G25" s="38">
        <f t="shared" si="12"/>
        <v>0</v>
      </c>
      <c r="H25" s="2"/>
      <c r="I25" s="38">
        <f t="shared" si="13"/>
        <v>0</v>
      </c>
      <c r="J25" s="2"/>
      <c r="K25" s="38">
        <f t="shared" si="14"/>
        <v>0</v>
      </c>
      <c r="L25" s="42">
        <f t="shared" si="15"/>
        <v>0</v>
      </c>
    </row>
    <row r="26" spans="1:13" ht="46.5" customHeight="1">
      <c r="A26" s="151"/>
      <c r="B26" s="41">
        <v>3.3</v>
      </c>
      <c r="C26" s="13" t="s">
        <v>39</v>
      </c>
      <c r="D26" s="2" t="s">
        <v>16</v>
      </c>
      <c r="E26" s="2">
        <v>73.5</v>
      </c>
      <c r="F26" s="16"/>
      <c r="G26" s="38">
        <f t="shared" si="4"/>
        <v>0</v>
      </c>
      <c r="H26" s="2"/>
      <c r="I26" s="38">
        <f t="shared" si="5"/>
        <v>0</v>
      </c>
      <c r="J26" s="2"/>
      <c r="K26" s="38">
        <f t="shared" si="6"/>
        <v>0</v>
      </c>
      <c r="L26" s="42">
        <f t="shared" si="7"/>
        <v>0</v>
      </c>
    </row>
    <row r="27" spans="1:13" ht="18" customHeight="1" thickBot="1">
      <c r="A27" s="151"/>
      <c r="B27" s="41">
        <v>3.4</v>
      </c>
      <c r="C27" s="13" t="s">
        <v>33</v>
      </c>
      <c r="D27" s="2" t="s">
        <v>16</v>
      </c>
      <c r="E27" s="2">
        <v>68</v>
      </c>
      <c r="F27" s="16"/>
      <c r="G27" s="38">
        <f t="shared" si="4"/>
        <v>0</v>
      </c>
      <c r="H27" s="2"/>
      <c r="I27" s="38">
        <f t="shared" si="5"/>
        <v>0</v>
      </c>
      <c r="J27" s="2"/>
      <c r="K27" s="38">
        <f t="shared" si="6"/>
        <v>0</v>
      </c>
      <c r="L27" s="42">
        <f t="shared" si="7"/>
        <v>0</v>
      </c>
    </row>
    <row r="28" spans="1:13" ht="24" customHeight="1" thickBot="1">
      <c r="A28" s="144" t="s">
        <v>17</v>
      </c>
      <c r="B28" s="145"/>
      <c r="C28" s="145"/>
      <c r="D28" s="25"/>
      <c r="E28" s="25"/>
      <c r="F28" s="26"/>
      <c r="G28" s="45">
        <f>SUM(G8:G27)</f>
        <v>0</v>
      </c>
      <c r="H28" s="27"/>
      <c r="I28" s="45">
        <f>SUM(I8:I27)</f>
        <v>0</v>
      </c>
      <c r="J28" s="27"/>
      <c r="K28" s="45">
        <f>SUM(K8:K27)</f>
        <v>0</v>
      </c>
      <c r="L28" s="30">
        <f>SUM(L8:L27)</f>
        <v>0</v>
      </c>
    </row>
    <row r="29" spans="1:13" ht="24" customHeight="1" thickBot="1">
      <c r="A29" s="146" t="s">
        <v>22</v>
      </c>
      <c r="B29" s="147"/>
      <c r="C29" s="147"/>
      <c r="D29" s="50"/>
      <c r="E29" s="52" t="s">
        <v>31</v>
      </c>
      <c r="F29" s="32"/>
      <c r="G29" s="32"/>
      <c r="H29" s="31"/>
      <c r="I29" s="32"/>
      <c r="J29" s="31"/>
      <c r="K29" s="32"/>
      <c r="L29" s="33">
        <f>L28*D29</f>
        <v>0</v>
      </c>
    </row>
    <row r="30" spans="1:13" ht="24" customHeight="1" thickBot="1">
      <c r="A30" s="144" t="s">
        <v>17</v>
      </c>
      <c r="B30" s="145"/>
      <c r="C30" s="145"/>
      <c r="D30" s="25"/>
      <c r="E30" s="25"/>
      <c r="F30" s="26"/>
      <c r="G30" s="25"/>
      <c r="H30" s="25"/>
      <c r="I30" s="25"/>
      <c r="J30" s="25"/>
      <c r="K30" s="25"/>
      <c r="L30" s="30">
        <f>L29+L28</f>
        <v>0</v>
      </c>
    </row>
    <row r="31" spans="1:13" ht="24" customHeight="1" thickBot="1">
      <c r="A31" s="148" t="s">
        <v>20</v>
      </c>
      <c r="B31" s="149"/>
      <c r="C31" s="149"/>
      <c r="D31" s="50"/>
      <c r="E31" s="51" t="s">
        <v>31</v>
      </c>
      <c r="F31" s="19"/>
      <c r="G31" s="19"/>
      <c r="H31" s="12"/>
      <c r="I31" s="19"/>
      <c r="J31" s="12"/>
      <c r="K31" s="19"/>
      <c r="L31" s="37">
        <f>L30*D31</f>
        <v>0</v>
      </c>
    </row>
    <row r="32" spans="1:13" ht="24" customHeight="1" thickBot="1">
      <c r="A32" s="144" t="s">
        <v>17</v>
      </c>
      <c r="B32" s="145"/>
      <c r="C32" s="145"/>
      <c r="D32" s="25"/>
      <c r="E32" s="25"/>
      <c r="F32" s="26"/>
      <c r="G32" s="25"/>
      <c r="H32" s="25"/>
      <c r="I32" s="25"/>
      <c r="J32" s="25"/>
      <c r="K32" s="25"/>
      <c r="L32" s="30">
        <f>L31+L30</f>
        <v>0</v>
      </c>
    </row>
    <row r="33" spans="1:12" ht="24" customHeight="1" thickBot="1">
      <c r="A33" s="148" t="s">
        <v>23</v>
      </c>
      <c r="B33" s="149"/>
      <c r="C33" s="149"/>
      <c r="D33" s="50"/>
      <c r="E33" s="51" t="s">
        <v>31</v>
      </c>
      <c r="F33" s="19"/>
      <c r="G33" s="19"/>
      <c r="H33" s="12"/>
      <c r="I33" s="19"/>
      <c r="J33" s="12"/>
      <c r="K33" s="19"/>
      <c r="L33" s="37">
        <f>L32*D33</f>
        <v>0</v>
      </c>
    </row>
    <row r="34" spans="1:12" ht="24" customHeight="1" thickBot="1">
      <c r="A34" s="144" t="s">
        <v>17</v>
      </c>
      <c r="B34" s="145"/>
      <c r="C34" s="145"/>
      <c r="D34" s="25"/>
      <c r="E34" s="25"/>
      <c r="F34" s="26"/>
      <c r="G34" s="25"/>
      <c r="H34" s="25"/>
      <c r="I34" s="25"/>
      <c r="J34" s="25"/>
      <c r="K34" s="25"/>
      <c r="L34" s="30">
        <f>L33+L32</f>
        <v>0</v>
      </c>
    </row>
    <row r="35" spans="1:12" ht="24" customHeight="1" thickBot="1">
      <c r="A35" s="148" t="s">
        <v>21</v>
      </c>
      <c r="B35" s="149"/>
      <c r="C35" s="149"/>
      <c r="D35" s="50"/>
      <c r="E35" s="51" t="s">
        <v>31</v>
      </c>
      <c r="F35" s="19"/>
      <c r="G35" s="19"/>
      <c r="H35" s="12"/>
      <c r="I35" s="19"/>
      <c r="J35" s="12"/>
      <c r="K35" s="19"/>
      <c r="L35" s="37">
        <f>L34*D35</f>
        <v>0</v>
      </c>
    </row>
    <row r="36" spans="1:12" ht="24" customHeight="1" thickBot="1">
      <c r="A36" s="144" t="s">
        <v>17</v>
      </c>
      <c r="B36" s="145"/>
      <c r="C36" s="145"/>
      <c r="D36" s="25"/>
      <c r="E36" s="25"/>
      <c r="F36" s="26"/>
      <c r="G36" s="25"/>
      <c r="H36" s="25"/>
      <c r="I36" s="25"/>
      <c r="J36" s="25"/>
      <c r="K36" s="25"/>
      <c r="L36" s="30">
        <f>L35+L34</f>
        <v>0</v>
      </c>
    </row>
    <row r="37" spans="1:12" ht="24" customHeight="1" thickBot="1">
      <c r="A37" s="156" t="s">
        <v>18</v>
      </c>
      <c r="B37" s="157"/>
      <c r="C37" s="157"/>
      <c r="D37" s="50"/>
      <c r="E37" s="51" t="s">
        <v>31</v>
      </c>
      <c r="F37" s="35"/>
      <c r="G37" s="35"/>
      <c r="H37" s="34"/>
      <c r="I37" s="35"/>
      <c r="J37" s="34"/>
      <c r="K37" s="35"/>
      <c r="L37" s="36">
        <f>L36*0.18</f>
        <v>0</v>
      </c>
    </row>
    <row r="38" spans="1:12" ht="28.5" customHeight="1" thickBot="1">
      <c r="A38" s="158" t="s">
        <v>17</v>
      </c>
      <c r="B38" s="159"/>
      <c r="C38" s="159"/>
      <c r="D38" s="28"/>
      <c r="E38" s="28"/>
      <c r="F38" s="28"/>
      <c r="G38" s="28"/>
      <c r="H38" s="28"/>
      <c r="I38" s="28"/>
      <c r="J38" s="28"/>
      <c r="K38" s="154">
        <f>L37+L36</f>
        <v>0</v>
      </c>
      <c r="L38" s="155"/>
    </row>
  </sheetData>
  <mergeCells count="29">
    <mergeCell ref="A32:C32"/>
    <mergeCell ref="K38:L38"/>
    <mergeCell ref="A33:C33"/>
    <mergeCell ref="A34:C34"/>
    <mergeCell ref="A35:C35"/>
    <mergeCell ref="A36:C36"/>
    <mergeCell ref="A37:C37"/>
    <mergeCell ref="A38:C38"/>
    <mergeCell ref="A28:C28"/>
    <mergeCell ref="A29:C29"/>
    <mergeCell ref="A30:C30"/>
    <mergeCell ref="A31:C31"/>
    <mergeCell ref="A23:A27"/>
    <mergeCell ref="B23:D23"/>
    <mergeCell ref="A7:A12"/>
    <mergeCell ref="B7:D7"/>
    <mergeCell ref="A13:A22"/>
    <mergeCell ref="K1:L1"/>
    <mergeCell ref="C2:I3"/>
    <mergeCell ref="J2:K2"/>
    <mergeCell ref="A5:A6"/>
    <mergeCell ref="C5:C6"/>
    <mergeCell ref="D5:D6"/>
    <mergeCell ref="E5:E6"/>
    <mergeCell ref="F5:G5"/>
    <mergeCell ref="H5:I5"/>
    <mergeCell ref="J5:K5"/>
    <mergeCell ref="L5:L6"/>
    <mergeCell ref="B13:D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J2" sqref="J2:K2"/>
    </sheetView>
  </sheetViews>
  <sheetFormatPr defaultRowHeight="15"/>
  <cols>
    <col min="1" max="1" width="5.42578125" customWidth="1"/>
    <col min="2" max="2" width="6.5703125" style="10" customWidth="1"/>
    <col min="3" max="3" width="43.28515625" customWidth="1"/>
    <col min="4" max="5" width="9.140625" style="10"/>
    <col min="6" max="7" width="9.5703125" style="90" bestFit="1" customWidth="1"/>
    <col min="8" max="8" width="9.140625" style="10"/>
    <col min="9" max="9" width="9.5703125" style="90" bestFit="1" customWidth="1"/>
    <col min="10" max="10" width="10.5703125" style="10" bestFit="1" customWidth="1"/>
    <col min="11" max="11" width="9.140625" style="90"/>
    <col min="12" max="12" width="12.7109375" style="90" bestFit="1" customWidth="1"/>
    <col min="13" max="13" width="30" customWidth="1"/>
  </cols>
  <sheetData>
    <row r="1" spans="1:12">
      <c r="F1" s="10"/>
      <c r="J1" s="90"/>
      <c r="K1" s="130"/>
      <c r="L1" s="130"/>
    </row>
    <row r="2" spans="1:12">
      <c r="C2" s="131" t="s">
        <v>90</v>
      </c>
      <c r="D2" s="131"/>
      <c r="E2" s="131"/>
      <c r="F2" s="131"/>
      <c r="G2" s="131"/>
      <c r="H2" s="131"/>
      <c r="I2" s="131"/>
      <c r="J2" s="168" t="s">
        <v>108</v>
      </c>
      <c r="K2" s="168"/>
    </row>
    <row r="3" spans="1:12" ht="28.5" customHeight="1">
      <c r="C3" s="131"/>
      <c r="D3" s="131"/>
      <c r="E3" s="131"/>
      <c r="F3" s="131"/>
      <c r="G3" s="131"/>
      <c r="H3" s="131"/>
      <c r="I3" s="131"/>
      <c r="J3" s="90"/>
    </row>
    <row r="4" spans="1:12" ht="15.75" thickBot="1"/>
    <row r="5" spans="1:12" ht="35.25" customHeight="1">
      <c r="A5" s="133" t="s">
        <v>6</v>
      </c>
      <c r="B5" s="9"/>
      <c r="C5" s="135" t="s">
        <v>7</v>
      </c>
      <c r="D5" s="135" t="s">
        <v>8</v>
      </c>
      <c r="E5" s="137" t="s">
        <v>9</v>
      </c>
      <c r="F5" s="139" t="s">
        <v>10</v>
      </c>
      <c r="G5" s="139"/>
      <c r="H5" s="139" t="s">
        <v>109</v>
      </c>
      <c r="I5" s="139"/>
      <c r="J5" s="140" t="s">
        <v>11</v>
      </c>
      <c r="K5" s="141"/>
      <c r="L5" s="142" t="s">
        <v>15</v>
      </c>
    </row>
    <row r="6" spans="1:12" ht="68.25" customHeight="1" thickBot="1">
      <c r="A6" s="134"/>
      <c r="B6" s="6" t="s">
        <v>12</v>
      </c>
      <c r="C6" s="136"/>
      <c r="D6" s="136"/>
      <c r="E6" s="138"/>
      <c r="F6" s="17" t="s">
        <v>13</v>
      </c>
      <c r="G6" s="17" t="s">
        <v>14</v>
      </c>
      <c r="H6" s="8" t="s">
        <v>13</v>
      </c>
      <c r="I6" s="17" t="s">
        <v>14</v>
      </c>
      <c r="J6" s="7" t="s">
        <v>13</v>
      </c>
      <c r="K6" s="20" t="s">
        <v>14</v>
      </c>
      <c r="L6" s="143"/>
    </row>
    <row r="7" spans="1:12" ht="32.25" customHeight="1">
      <c r="A7" s="125">
        <v>1</v>
      </c>
      <c r="B7" s="127" t="s">
        <v>87</v>
      </c>
      <c r="C7" s="128"/>
      <c r="D7" s="128"/>
      <c r="E7" s="23"/>
      <c r="F7" s="23"/>
      <c r="G7" s="23"/>
      <c r="H7" s="23"/>
      <c r="I7" s="24"/>
      <c r="J7" s="23"/>
      <c r="K7" s="24"/>
      <c r="L7" s="29"/>
    </row>
    <row r="8" spans="1:12" ht="48.75" customHeight="1">
      <c r="A8" s="126"/>
      <c r="B8" s="41">
        <v>1.1000000000000001</v>
      </c>
      <c r="C8" s="14" t="s">
        <v>40</v>
      </c>
      <c r="D8" s="2" t="s">
        <v>16</v>
      </c>
      <c r="E8" s="2">
        <v>2193</v>
      </c>
      <c r="F8" s="16"/>
      <c r="G8" s="16">
        <f t="shared" ref="G8:G12" si="0">F8*E8</f>
        <v>0</v>
      </c>
      <c r="H8" s="2"/>
      <c r="I8" s="16">
        <f t="shared" ref="I8:I12" si="1">H8*E8</f>
        <v>0</v>
      </c>
      <c r="J8" s="2"/>
      <c r="K8" s="16">
        <f t="shared" ref="K8:K12" si="2">J8*E8</f>
        <v>0</v>
      </c>
      <c r="L8" s="21">
        <f t="shared" ref="L8:L12" si="3">K8+I8+G8</f>
        <v>0</v>
      </c>
    </row>
    <row r="9" spans="1:12" ht="47.25" customHeight="1">
      <c r="A9" s="126"/>
      <c r="B9" s="41">
        <v>1.2</v>
      </c>
      <c r="C9" s="43" t="s">
        <v>37</v>
      </c>
      <c r="D9" s="2" t="s">
        <v>16</v>
      </c>
      <c r="E9" s="2">
        <v>1190</v>
      </c>
      <c r="F9" s="16"/>
      <c r="G9" s="16">
        <f t="shared" si="0"/>
        <v>0</v>
      </c>
      <c r="H9" s="2"/>
      <c r="I9" s="16">
        <f t="shared" si="1"/>
        <v>0</v>
      </c>
      <c r="J9" s="2"/>
      <c r="K9" s="16">
        <f t="shared" si="2"/>
        <v>0</v>
      </c>
      <c r="L9" s="21">
        <f t="shared" si="3"/>
        <v>0</v>
      </c>
    </row>
    <row r="10" spans="1:12" ht="29.25" customHeight="1">
      <c r="A10" s="126"/>
      <c r="B10" s="41">
        <v>1.3</v>
      </c>
      <c r="C10" s="43" t="s">
        <v>38</v>
      </c>
      <c r="D10" s="2" t="s">
        <v>16</v>
      </c>
      <c r="E10" s="2">
        <f>E8+E9</f>
        <v>3383</v>
      </c>
      <c r="F10" s="16"/>
      <c r="G10" s="16">
        <f t="shared" si="0"/>
        <v>0</v>
      </c>
      <c r="H10" s="2"/>
      <c r="I10" s="16">
        <f t="shared" si="1"/>
        <v>0</v>
      </c>
      <c r="J10" s="2"/>
      <c r="K10" s="16">
        <f t="shared" si="2"/>
        <v>0</v>
      </c>
      <c r="L10" s="21">
        <f t="shared" si="3"/>
        <v>0</v>
      </c>
    </row>
    <row r="11" spans="1:12" ht="73.5" customHeight="1">
      <c r="A11" s="126"/>
      <c r="B11" s="41">
        <v>1.4</v>
      </c>
      <c r="C11" s="39" t="s">
        <v>89</v>
      </c>
      <c r="D11" s="2" t="s">
        <v>16</v>
      </c>
      <c r="E11" s="41">
        <f>E10</f>
        <v>3383</v>
      </c>
      <c r="F11" s="38"/>
      <c r="G11" s="38">
        <f t="shared" si="0"/>
        <v>0</v>
      </c>
      <c r="H11" s="41"/>
      <c r="I11" s="38">
        <f t="shared" si="1"/>
        <v>0</v>
      </c>
      <c r="J11" s="41"/>
      <c r="K11" s="38">
        <f t="shared" si="2"/>
        <v>0</v>
      </c>
      <c r="L11" s="42">
        <f t="shared" si="3"/>
        <v>0</v>
      </c>
    </row>
    <row r="12" spans="1:12" ht="48" customHeight="1" thickBot="1">
      <c r="A12" s="126"/>
      <c r="B12" s="41">
        <v>1.6</v>
      </c>
      <c r="C12" s="39" t="s">
        <v>36</v>
      </c>
      <c r="D12" s="2" t="s">
        <v>16</v>
      </c>
      <c r="E12" s="41">
        <v>195</v>
      </c>
      <c r="F12" s="38"/>
      <c r="G12" s="38">
        <f t="shared" si="0"/>
        <v>0</v>
      </c>
      <c r="H12" s="41"/>
      <c r="I12" s="38">
        <f t="shared" si="1"/>
        <v>0</v>
      </c>
      <c r="J12" s="41"/>
      <c r="K12" s="38">
        <f t="shared" si="2"/>
        <v>0</v>
      </c>
      <c r="L12" s="42">
        <f t="shared" si="3"/>
        <v>0</v>
      </c>
    </row>
    <row r="13" spans="1:12" ht="31.5" customHeight="1">
      <c r="A13" s="125">
        <v>2</v>
      </c>
      <c r="B13" s="127" t="s">
        <v>25</v>
      </c>
      <c r="C13" s="128"/>
      <c r="D13" s="128"/>
      <c r="E13" s="22"/>
      <c r="F13" s="22"/>
      <c r="G13" s="22"/>
      <c r="H13" s="22"/>
      <c r="I13" s="22"/>
      <c r="J13" s="22"/>
      <c r="K13" s="22"/>
      <c r="L13" s="47"/>
    </row>
    <row r="14" spans="1:12" ht="46.5" customHeight="1">
      <c r="A14" s="126"/>
      <c r="B14" s="41">
        <v>2.2000000000000002</v>
      </c>
      <c r="C14" s="13" t="s">
        <v>27</v>
      </c>
      <c r="D14" s="2" t="s">
        <v>16</v>
      </c>
      <c r="E14" s="2">
        <v>69.5</v>
      </c>
      <c r="F14" s="16"/>
      <c r="G14" s="38">
        <f t="shared" ref="G14:G24" si="4">F14*E14</f>
        <v>0</v>
      </c>
      <c r="H14" s="2"/>
      <c r="I14" s="38">
        <f t="shared" ref="I14:I24" si="5">H14*E14</f>
        <v>0</v>
      </c>
      <c r="J14" s="2"/>
      <c r="K14" s="38">
        <f t="shared" ref="K14:K24" si="6">J14*E14</f>
        <v>0</v>
      </c>
      <c r="L14" s="42">
        <f t="shared" ref="L14:L24" si="7">K14+I14+G14</f>
        <v>0</v>
      </c>
    </row>
    <row r="15" spans="1:12" ht="22.5" customHeight="1">
      <c r="A15" s="126"/>
      <c r="B15" s="41">
        <v>2.2999999999999998</v>
      </c>
      <c r="C15" s="43" t="s">
        <v>28</v>
      </c>
      <c r="D15" s="2" t="s">
        <v>16</v>
      </c>
      <c r="E15" s="2">
        <f>E14</f>
        <v>69.5</v>
      </c>
      <c r="F15" s="16"/>
      <c r="G15" s="38">
        <f t="shared" si="4"/>
        <v>0</v>
      </c>
      <c r="H15" s="2"/>
      <c r="I15" s="38">
        <f t="shared" si="5"/>
        <v>0</v>
      </c>
      <c r="J15" s="2"/>
      <c r="K15" s="38">
        <f t="shared" si="6"/>
        <v>0</v>
      </c>
      <c r="L15" s="42">
        <f t="shared" si="7"/>
        <v>0</v>
      </c>
    </row>
    <row r="16" spans="1:12" ht="21.75" customHeight="1">
      <c r="A16" s="126"/>
      <c r="B16" s="41">
        <v>2.4</v>
      </c>
      <c r="C16" s="43" t="s">
        <v>29</v>
      </c>
      <c r="D16" s="2" t="s">
        <v>16</v>
      </c>
      <c r="E16" s="2">
        <f>E15</f>
        <v>69.5</v>
      </c>
      <c r="F16" s="16"/>
      <c r="G16" s="38">
        <f t="shared" si="4"/>
        <v>0</v>
      </c>
      <c r="H16" s="2"/>
      <c r="I16" s="38">
        <f t="shared" si="5"/>
        <v>0</v>
      </c>
      <c r="J16" s="2"/>
      <c r="K16" s="38">
        <f t="shared" si="6"/>
        <v>0</v>
      </c>
      <c r="L16" s="42">
        <f t="shared" si="7"/>
        <v>0</v>
      </c>
    </row>
    <row r="17" spans="1:12" ht="30">
      <c r="A17" s="126"/>
      <c r="B17" s="41">
        <v>2.5</v>
      </c>
      <c r="C17" s="39" t="s">
        <v>30</v>
      </c>
      <c r="D17" s="2" t="s">
        <v>16</v>
      </c>
      <c r="E17" s="41">
        <f>E16</f>
        <v>69.5</v>
      </c>
      <c r="F17" s="38"/>
      <c r="G17" s="38">
        <f t="shared" si="4"/>
        <v>0</v>
      </c>
      <c r="H17" s="41"/>
      <c r="I17" s="38">
        <f t="shared" si="5"/>
        <v>0</v>
      </c>
      <c r="J17" s="41"/>
      <c r="K17" s="38">
        <f t="shared" si="6"/>
        <v>0</v>
      </c>
      <c r="L17" s="42">
        <f t="shared" si="7"/>
        <v>0</v>
      </c>
    </row>
    <row r="18" spans="1:12" ht="22.5" customHeight="1">
      <c r="A18" s="126"/>
      <c r="B18" s="41">
        <v>2.6</v>
      </c>
      <c r="C18" s="43" t="s">
        <v>84</v>
      </c>
      <c r="D18" s="2" t="s">
        <v>16</v>
      </c>
      <c r="E18" s="2">
        <v>39</v>
      </c>
      <c r="F18" s="16"/>
      <c r="G18" s="38">
        <f t="shared" si="4"/>
        <v>0</v>
      </c>
      <c r="H18" s="2"/>
      <c r="I18" s="38">
        <f t="shared" si="5"/>
        <v>0</v>
      </c>
      <c r="J18" s="2"/>
      <c r="K18" s="38">
        <f t="shared" si="6"/>
        <v>0</v>
      </c>
      <c r="L18" s="42">
        <f t="shared" si="7"/>
        <v>0</v>
      </c>
    </row>
    <row r="19" spans="1:12" ht="21.75" customHeight="1">
      <c r="A19" s="126"/>
      <c r="B19" s="41">
        <v>2.7</v>
      </c>
      <c r="C19" s="43" t="s">
        <v>85</v>
      </c>
      <c r="D19" s="2" t="s">
        <v>16</v>
      </c>
      <c r="E19" s="2">
        <f>E18</f>
        <v>39</v>
      </c>
      <c r="F19" s="16"/>
      <c r="G19" s="38">
        <f t="shared" si="4"/>
        <v>0</v>
      </c>
      <c r="H19" s="2"/>
      <c r="I19" s="38">
        <f t="shared" si="5"/>
        <v>0</v>
      </c>
      <c r="J19" s="2"/>
      <c r="K19" s="38">
        <f t="shared" si="6"/>
        <v>0</v>
      </c>
      <c r="L19" s="42">
        <f t="shared" si="7"/>
        <v>0</v>
      </c>
    </row>
    <row r="20" spans="1:12" ht="30">
      <c r="A20" s="126"/>
      <c r="B20" s="41">
        <v>2.8</v>
      </c>
      <c r="C20" s="39" t="s">
        <v>86</v>
      </c>
      <c r="D20" s="2" t="s">
        <v>16</v>
      </c>
      <c r="E20" s="41">
        <f>E19</f>
        <v>39</v>
      </c>
      <c r="F20" s="38"/>
      <c r="G20" s="38">
        <f t="shared" si="4"/>
        <v>0</v>
      </c>
      <c r="H20" s="41"/>
      <c r="I20" s="38">
        <f t="shared" si="5"/>
        <v>0</v>
      </c>
      <c r="J20" s="41"/>
      <c r="K20" s="38">
        <f t="shared" si="6"/>
        <v>0</v>
      </c>
      <c r="L20" s="42">
        <f t="shared" si="7"/>
        <v>0</v>
      </c>
    </row>
    <row r="21" spans="1:12" ht="33.75" customHeight="1" thickBot="1">
      <c r="A21" s="129"/>
      <c r="B21" s="41">
        <v>2.9</v>
      </c>
      <c r="C21" s="15" t="s">
        <v>26</v>
      </c>
      <c r="D21" s="11" t="s">
        <v>16</v>
      </c>
      <c r="E21" s="11">
        <v>1377</v>
      </c>
      <c r="F21" s="18"/>
      <c r="G21" s="48">
        <f t="shared" si="4"/>
        <v>0</v>
      </c>
      <c r="H21" s="11"/>
      <c r="I21" s="48">
        <f t="shared" si="5"/>
        <v>0</v>
      </c>
      <c r="J21" s="11"/>
      <c r="K21" s="48">
        <f t="shared" si="6"/>
        <v>0</v>
      </c>
      <c r="L21" s="49">
        <f t="shared" si="7"/>
        <v>0</v>
      </c>
    </row>
    <row r="22" spans="1:12" ht="30" customHeight="1">
      <c r="A22" s="150">
        <v>3</v>
      </c>
      <c r="B22" s="152" t="s">
        <v>24</v>
      </c>
      <c r="C22" s="152"/>
      <c r="D22" s="153"/>
      <c r="E22" s="23"/>
      <c r="F22" s="22"/>
      <c r="G22" s="22"/>
      <c r="H22" s="22"/>
      <c r="I22" s="22"/>
      <c r="J22" s="22"/>
      <c r="K22" s="22"/>
      <c r="L22" s="47"/>
    </row>
    <row r="23" spans="1:12" ht="59.25" customHeight="1">
      <c r="A23" s="151"/>
      <c r="B23" s="41">
        <v>3.1</v>
      </c>
      <c r="C23" s="13" t="s">
        <v>34</v>
      </c>
      <c r="D23" s="2" t="s">
        <v>16</v>
      </c>
      <c r="E23" s="2">
        <f>296.5+467+47+15.5+46+20.5+525</f>
        <v>1417.5</v>
      </c>
      <c r="F23" s="16"/>
      <c r="G23" s="38">
        <f t="shared" ref="G23" si="8">F23*E23</f>
        <v>0</v>
      </c>
      <c r="H23" s="2"/>
      <c r="I23" s="38">
        <f t="shared" ref="I23" si="9">H23*E23</f>
        <v>0</v>
      </c>
      <c r="J23" s="2"/>
      <c r="K23" s="38">
        <f t="shared" ref="K23" si="10">J23*E23</f>
        <v>0</v>
      </c>
      <c r="L23" s="42">
        <f t="shared" ref="L23" si="11">K23+I23+G23</f>
        <v>0</v>
      </c>
    </row>
    <row r="24" spans="1:12" ht="18" customHeight="1" thickBot="1">
      <c r="A24" s="151"/>
      <c r="B24" s="41">
        <v>3.2</v>
      </c>
      <c r="C24" s="13" t="s">
        <v>33</v>
      </c>
      <c r="D24" s="2" t="s">
        <v>16</v>
      </c>
      <c r="E24" s="2">
        <v>69.5</v>
      </c>
      <c r="F24" s="16"/>
      <c r="G24" s="38">
        <f t="shared" si="4"/>
        <v>0</v>
      </c>
      <c r="H24" s="2"/>
      <c r="I24" s="38">
        <f t="shared" si="5"/>
        <v>0</v>
      </c>
      <c r="J24" s="2"/>
      <c r="K24" s="38">
        <f t="shared" si="6"/>
        <v>0</v>
      </c>
      <c r="L24" s="42">
        <f t="shared" si="7"/>
        <v>0</v>
      </c>
    </row>
    <row r="25" spans="1:12" ht="24" customHeight="1" thickBot="1">
      <c r="A25" s="144" t="s">
        <v>17</v>
      </c>
      <c r="B25" s="145"/>
      <c r="C25" s="145"/>
      <c r="D25" s="25"/>
      <c r="E25" s="25"/>
      <c r="F25" s="26"/>
      <c r="G25" s="45">
        <f>SUM(G8:G24)</f>
        <v>0</v>
      </c>
      <c r="H25" s="27"/>
      <c r="I25" s="45">
        <f>SUM(I8:I24)</f>
        <v>0</v>
      </c>
      <c r="J25" s="27"/>
      <c r="K25" s="45">
        <f>SUM(K8:K24)</f>
        <v>0</v>
      </c>
      <c r="L25" s="30">
        <f>SUM(L8:L24)</f>
        <v>0</v>
      </c>
    </row>
    <row r="26" spans="1:12" ht="24" customHeight="1" thickBot="1">
      <c r="A26" s="146" t="s">
        <v>22</v>
      </c>
      <c r="B26" s="147"/>
      <c r="C26" s="147"/>
      <c r="D26" s="50"/>
      <c r="E26" s="52" t="s">
        <v>31</v>
      </c>
      <c r="F26" s="32"/>
      <c r="G26" s="32"/>
      <c r="H26" s="31"/>
      <c r="I26" s="32"/>
      <c r="J26" s="31"/>
      <c r="K26" s="32"/>
      <c r="L26" s="33">
        <f>L25*D26</f>
        <v>0</v>
      </c>
    </row>
    <row r="27" spans="1:12" ht="24" customHeight="1" thickBot="1">
      <c r="A27" s="144" t="s">
        <v>17</v>
      </c>
      <c r="B27" s="145"/>
      <c r="C27" s="145"/>
      <c r="D27" s="25"/>
      <c r="E27" s="25"/>
      <c r="F27" s="26"/>
      <c r="G27" s="25"/>
      <c r="H27" s="25"/>
      <c r="I27" s="25"/>
      <c r="J27" s="25"/>
      <c r="K27" s="25"/>
      <c r="L27" s="30">
        <f>L26+L25</f>
        <v>0</v>
      </c>
    </row>
    <row r="28" spans="1:12" ht="24" customHeight="1" thickBot="1">
      <c r="A28" s="148" t="s">
        <v>20</v>
      </c>
      <c r="B28" s="149"/>
      <c r="C28" s="149"/>
      <c r="D28" s="50"/>
      <c r="E28" s="51" t="s">
        <v>31</v>
      </c>
      <c r="F28" s="19"/>
      <c r="G28" s="19"/>
      <c r="H28" s="12"/>
      <c r="I28" s="19"/>
      <c r="J28" s="12"/>
      <c r="K28" s="19"/>
      <c r="L28" s="37">
        <f>L27*D28</f>
        <v>0</v>
      </c>
    </row>
    <row r="29" spans="1:12" ht="24" customHeight="1" thickBot="1">
      <c r="A29" s="144" t="s">
        <v>17</v>
      </c>
      <c r="B29" s="145"/>
      <c r="C29" s="145"/>
      <c r="D29" s="25"/>
      <c r="E29" s="25"/>
      <c r="F29" s="26"/>
      <c r="G29" s="25"/>
      <c r="H29" s="25"/>
      <c r="I29" s="25"/>
      <c r="J29" s="25"/>
      <c r="K29" s="25"/>
      <c r="L29" s="30">
        <f>L28+L27</f>
        <v>0</v>
      </c>
    </row>
    <row r="30" spans="1:12" ht="24" customHeight="1" thickBot="1">
      <c r="A30" s="148" t="s">
        <v>23</v>
      </c>
      <c r="B30" s="149"/>
      <c r="C30" s="149"/>
      <c r="D30" s="50"/>
      <c r="E30" s="51" t="s">
        <v>31</v>
      </c>
      <c r="F30" s="19"/>
      <c r="G30" s="19"/>
      <c r="H30" s="12"/>
      <c r="I30" s="19"/>
      <c r="J30" s="12"/>
      <c r="K30" s="19"/>
      <c r="L30" s="37">
        <f>L29*D30</f>
        <v>0</v>
      </c>
    </row>
    <row r="31" spans="1:12" ht="24" customHeight="1" thickBot="1">
      <c r="A31" s="144" t="s">
        <v>17</v>
      </c>
      <c r="B31" s="145"/>
      <c r="C31" s="145"/>
      <c r="D31" s="25"/>
      <c r="E31" s="25"/>
      <c r="F31" s="26"/>
      <c r="G31" s="25"/>
      <c r="H31" s="25"/>
      <c r="I31" s="25"/>
      <c r="J31" s="25"/>
      <c r="K31" s="25"/>
      <c r="L31" s="30">
        <f>L30+L29</f>
        <v>0</v>
      </c>
    </row>
    <row r="32" spans="1:12" ht="24" customHeight="1" thickBot="1">
      <c r="A32" s="148" t="s">
        <v>21</v>
      </c>
      <c r="B32" s="149"/>
      <c r="C32" s="149"/>
      <c r="D32" s="50"/>
      <c r="E32" s="51" t="s">
        <v>31</v>
      </c>
      <c r="F32" s="19"/>
      <c r="G32" s="19"/>
      <c r="H32" s="12"/>
      <c r="I32" s="19"/>
      <c r="J32" s="12"/>
      <c r="K32" s="19"/>
      <c r="L32" s="37">
        <f>L31*D32</f>
        <v>0</v>
      </c>
    </row>
    <row r="33" spans="1:12" ht="24" customHeight="1" thickBot="1">
      <c r="A33" s="144" t="s">
        <v>17</v>
      </c>
      <c r="B33" s="145"/>
      <c r="C33" s="145"/>
      <c r="D33" s="25"/>
      <c r="E33" s="25"/>
      <c r="F33" s="26"/>
      <c r="G33" s="25"/>
      <c r="H33" s="25"/>
      <c r="I33" s="25"/>
      <c r="J33" s="25"/>
      <c r="K33" s="25"/>
      <c r="L33" s="30">
        <f>L32+L31</f>
        <v>0</v>
      </c>
    </row>
    <row r="34" spans="1:12" ht="24" customHeight="1" thickBot="1">
      <c r="A34" s="156" t="s">
        <v>18</v>
      </c>
      <c r="B34" s="157"/>
      <c r="C34" s="157"/>
      <c r="D34" s="50"/>
      <c r="E34" s="51" t="s">
        <v>31</v>
      </c>
      <c r="F34" s="35"/>
      <c r="G34" s="35"/>
      <c r="H34" s="34"/>
      <c r="I34" s="35"/>
      <c r="J34" s="34"/>
      <c r="K34" s="35"/>
      <c r="L34" s="36">
        <f>L33*0.18</f>
        <v>0</v>
      </c>
    </row>
    <row r="35" spans="1:12" ht="28.5" customHeight="1" thickBot="1">
      <c r="A35" s="158" t="s">
        <v>17</v>
      </c>
      <c r="B35" s="159"/>
      <c r="C35" s="159"/>
      <c r="D35" s="28"/>
      <c r="E35" s="28"/>
      <c r="F35" s="28"/>
      <c r="G35" s="28"/>
      <c r="H35" s="28"/>
      <c r="I35" s="28"/>
      <c r="J35" s="28"/>
      <c r="K35" s="154">
        <f>L34+L33</f>
        <v>0</v>
      </c>
      <c r="L35" s="155"/>
    </row>
  </sheetData>
  <mergeCells count="29">
    <mergeCell ref="A22:A24"/>
    <mergeCell ref="B22:D22"/>
    <mergeCell ref="K35:L35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7:A12"/>
    <mergeCell ref="B7:D7"/>
    <mergeCell ref="A13:A21"/>
    <mergeCell ref="K1:L1"/>
    <mergeCell ref="C2:I3"/>
    <mergeCell ref="J2:K2"/>
    <mergeCell ref="A5:A6"/>
    <mergeCell ref="C5:C6"/>
    <mergeCell ref="D5:D6"/>
    <mergeCell ref="E5:E6"/>
    <mergeCell ref="F5:G5"/>
    <mergeCell ref="H5:I5"/>
    <mergeCell ref="J5:K5"/>
    <mergeCell ref="L5:L6"/>
    <mergeCell ref="B13:D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L3" sqref="L3"/>
    </sheetView>
  </sheetViews>
  <sheetFormatPr defaultRowHeight="15"/>
  <cols>
    <col min="1" max="1" width="5.42578125" customWidth="1"/>
    <col min="2" max="2" width="6.5703125" style="10" customWidth="1"/>
    <col min="3" max="3" width="43.28515625" customWidth="1"/>
    <col min="4" max="5" width="9.140625" style="10"/>
    <col min="6" max="7" width="9.5703125" style="90" bestFit="1" customWidth="1"/>
    <col min="8" max="8" width="9.140625" style="10"/>
    <col min="9" max="9" width="9.5703125" style="90" bestFit="1" customWidth="1"/>
    <col min="10" max="10" width="10.5703125" style="10" bestFit="1" customWidth="1"/>
    <col min="11" max="11" width="9.140625" style="90"/>
    <col min="12" max="12" width="12.7109375" style="90" bestFit="1" customWidth="1"/>
    <col min="13" max="13" width="13.85546875" customWidth="1"/>
  </cols>
  <sheetData>
    <row r="1" spans="1:12">
      <c r="F1" s="10"/>
      <c r="J1" s="90"/>
      <c r="K1" s="130"/>
      <c r="L1" s="130"/>
    </row>
    <row r="2" spans="1:12">
      <c r="C2" s="131" t="s">
        <v>92</v>
      </c>
      <c r="D2" s="131"/>
      <c r="E2" s="131"/>
      <c r="F2" s="131"/>
      <c r="G2" s="131"/>
      <c r="H2" s="131"/>
      <c r="I2" s="131"/>
      <c r="J2" s="168" t="s">
        <v>108</v>
      </c>
      <c r="K2" s="168"/>
    </row>
    <row r="3" spans="1:12" ht="28.5" customHeight="1">
      <c r="C3" s="131"/>
      <c r="D3" s="131"/>
      <c r="E3" s="131"/>
      <c r="F3" s="131"/>
      <c r="G3" s="131"/>
      <c r="H3" s="131"/>
      <c r="I3" s="131"/>
      <c r="J3" s="90"/>
    </row>
    <row r="4" spans="1:12" ht="15.75" thickBot="1"/>
    <row r="5" spans="1:12" ht="35.25" customHeight="1">
      <c r="A5" s="133" t="s">
        <v>6</v>
      </c>
      <c r="B5" s="9"/>
      <c r="C5" s="135" t="s">
        <v>7</v>
      </c>
      <c r="D5" s="135" t="s">
        <v>8</v>
      </c>
      <c r="E5" s="137" t="s">
        <v>9</v>
      </c>
      <c r="F5" s="139" t="s">
        <v>10</v>
      </c>
      <c r="G5" s="139"/>
      <c r="H5" s="139" t="s">
        <v>109</v>
      </c>
      <c r="I5" s="139"/>
      <c r="J5" s="140" t="s">
        <v>11</v>
      </c>
      <c r="K5" s="141"/>
      <c r="L5" s="142" t="s">
        <v>15</v>
      </c>
    </row>
    <row r="6" spans="1:12" ht="68.25" customHeight="1" thickBot="1">
      <c r="A6" s="134"/>
      <c r="B6" s="6" t="s">
        <v>12</v>
      </c>
      <c r="C6" s="136"/>
      <c r="D6" s="136"/>
      <c r="E6" s="138"/>
      <c r="F6" s="17" t="s">
        <v>13</v>
      </c>
      <c r="G6" s="17" t="s">
        <v>14</v>
      </c>
      <c r="H6" s="8" t="s">
        <v>13</v>
      </c>
      <c r="I6" s="17" t="s">
        <v>14</v>
      </c>
      <c r="J6" s="7" t="s">
        <v>13</v>
      </c>
      <c r="K6" s="20" t="s">
        <v>14</v>
      </c>
      <c r="L6" s="143"/>
    </row>
    <row r="7" spans="1:12" ht="32.25" customHeight="1">
      <c r="A7" s="125">
        <v>1</v>
      </c>
      <c r="B7" s="127" t="s">
        <v>87</v>
      </c>
      <c r="C7" s="128"/>
      <c r="D7" s="128"/>
      <c r="E7" s="23"/>
      <c r="F7" s="23"/>
      <c r="G7" s="23"/>
      <c r="H7" s="23"/>
      <c r="I7" s="24"/>
      <c r="J7" s="23"/>
      <c r="K7" s="24"/>
      <c r="L7" s="29"/>
    </row>
    <row r="8" spans="1:12" ht="48.75" customHeight="1">
      <c r="A8" s="126"/>
      <c r="B8" s="41">
        <v>1.1000000000000001</v>
      </c>
      <c r="C8" s="14" t="s">
        <v>40</v>
      </c>
      <c r="D8" s="2" t="s">
        <v>16</v>
      </c>
      <c r="E8" s="2">
        <v>2193</v>
      </c>
      <c r="F8" s="16"/>
      <c r="G8" s="16">
        <f t="shared" ref="G8:G12" si="0">F8*E8</f>
        <v>0</v>
      </c>
      <c r="H8" s="2"/>
      <c r="I8" s="16">
        <f t="shared" ref="I8:I12" si="1">H8*E8</f>
        <v>0</v>
      </c>
      <c r="J8" s="2"/>
      <c r="K8" s="16">
        <f t="shared" ref="K8:K12" si="2">J8*E8</f>
        <v>0</v>
      </c>
      <c r="L8" s="21">
        <f t="shared" ref="L8:L12" si="3">K8+I8+G8</f>
        <v>0</v>
      </c>
    </row>
    <row r="9" spans="1:12" ht="47.25" customHeight="1">
      <c r="A9" s="126"/>
      <c r="B9" s="41">
        <v>1.2</v>
      </c>
      <c r="C9" s="43" t="s">
        <v>37</v>
      </c>
      <c r="D9" s="2" t="s">
        <v>16</v>
      </c>
      <c r="E9" s="2">
        <v>1120</v>
      </c>
      <c r="F9" s="16"/>
      <c r="G9" s="16">
        <f t="shared" si="0"/>
        <v>0</v>
      </c>
      <c r="H9" s="2"/>
      <c r="I9" s="16">
        <f t="shared" si="1"/>
        <v>0</v>
      </c>
      <c r="J9" s="2"/>
      <c r="K9" s="16">
        <f t="shared" si="2"/>
        <v>0</v>
      </c>
      <c r="L9" s="21">
        <f t="shared" si="3"/>
        <v>0</v>
      </c>
    </row>
    <row r="10" spans="1:12" ht="29.25" customHeight="1">
      <c r="A10" s="126"/>
      <c r="B10" s="41">
        <v>1.3</v>
      </c>
      <c r="C10" s="43" t="s">
        <v>38</v>
      </c>
      <c r="D10" s="2" t="s">
        <v>16</v>
      </c>
      <c r="E10" s="2">
        <f>E8+E9</f>
        <v>3313</v>
      </c>
      <c r="F10" s="16"/>
      <c r="G10" s="16">
        <f t="shared" si="0"/>
        <v>0</v>
      </c>
      <c r="H10" s="2"/>
      <c r="I10" s="16">
        <f t="shared" si="1"/>
        <v>0</v>
      </c>
      <c r="J10" s="2"/>
      <c r="K10" s="16">
        <f t="shared" si="2"/>
        <v>0</v>
      </c>
      <c r="L10" s="21">
        <f t="shared" si="3"/>
        <v>0</v>
      </c>
    </row>
    <row r="11" spans="1:12" ht="73.5" customHeight="1">
      <c r="A11" s="126"/>
      <c r="B11" s="41">
        <v>1.4</v>
      </c>
      <c r="C11" s="39" t="s">
        <v>89</v>
      </c>
      <c r="D11" s="2" t="s">
        <v>16</v>
      </c>
      <c r="E11" s="41">
        <f>E10</f>
        <v>3313</v>
      </c>
      <c r="F11" s="38"/>
      <c r="G11" s="38">
        <f t="shared" si="0"/>
        <v>0</v>
      </c>
      <c r="H11" s="41"/>
      <c r="I11" s="38">
        <f t="shared" si="1"/>
        <v>0</v>
      </c>
      <c r="J11" s="41"/>
      <c r="K11" s="38">
        <f t="shared" si="2"/>
        <v>0</v>
      </c>
      <c r="L11" s="42">
        <f t="shared" si="3"/>
        <v>0</v>
      </c>
    </row>
    <row r="12" spans="1:12" ht="48" customHeight="1" thickBot="1">
      <c r="A12" s="126"/>
      <c r="B12" s="41">
        <v>1.6</v>
      </c>
      <c r="C12" s="39" t="s">
        <v>36</v>
      </c>
      <c r="D12" s="2" t="s">
        <v>16</v>
      </c>
      <c r="E12" s="41">
        <v>195</v>
      </c>
      <c r="F12" s="38"/>
      <c r="G12" s="38">
        <f t="shared" si="0"/>
        <v>0</v>
      </c>
      <c r="H12" s="41"/>
      <c r="I12" s="38">
        <f t="shared" si="1"/>
        <v>0</v>
      </c>
      <c r="J12" s="41"/>
      <c r="K12" s="38">
        <f t="shared" si="2"/>
        <v>0</v>
      </c>
      <c r="L12" s="42">
        <f t="shared" si="3"/>
        <v>0</v>
      </c>
    </row>
    <row r="13" spans="1:12" ht="31.5" customHeight="1">
      <c r="A13" s="125">
        <v>2</v>
      </c>
      <c r="B13" s="127" t="s">
        <v>25</v>
      </c>
      <c r="C13" s="128"/>
      <c r="D13" s="128"/>
      <c r="E13" s="22"/>
      <c r="F13" s="22"/>
      <c r="G13" s="22"/>
      <c r="H13" s="22"/>
      <c r="I13" s="22"/>
      <c r="J13" s="22"/>
      <c r="K13" s="22"/>
      <c r="L13" s="47"/>
    </row>
    <row r="14" spans="1:12" ht="45.75" customHeight="1">
      <c r="A14" s="126"/>
      <c r="B14" s="41">
        <v>2.1</v>
      </c>
      <c r="C14" s="13" t="s">
        <v>94</v>
      </c>
      <c r="D14" s="2" t="s">
        <v>16</v>
      </c>
      <c r="E14" s="2">
        <v>197</v>
      </c>
      <c r="F14" s="16"/>
      <c r="G14" s="38">
        <f t="shared" ref="G14" si="4">F14*E14</f>
        <v>0</v>
      </c>
      <c r="H14" s="2"/>
      <c r="I14" s="38">
        <f t="shared" ref="I14" si="5">H14*E14</f>
        <v>0</v>
      </c>
      <c r="J14" s="2"/>
      <c r="K14" s="38">
        <f t="shared" ref="K14" si="6">J14*E14</f>
        <v>0</v>
      </c>
      <c r="L14" s="42">
        <f t="shared" ref="L14" si="7">K14+I14+G14</f>
        <v>0</v>
      </c>
    </row>
    <row r="15" spans="1:12" ht="46.5" customHeight="1">
      <c r="A15" s="126"/>
      <c r="B15" s="41">
        <v>2.2000000000000002</v>
      </c>
      <c r="C15" s="13" t="s">
        <v>27</v>
      </c>
      <c r="D15" s="2" t="s">
        <v>16</v>
      </c>
      <c r="E15" s="2">
        <v>69.5</v>
      </c>
      <c r="F15" s="16"/>
      <c r="G15" s="38">
        <f t="shared" ref="G15:G26" si="8">F15*E15</f>
        <v>0</v>
      </c>
      <c r="H15" s="2"/>
      <c r="I15" s="38">
        <f t="shared" ref="I15:I26" si="9">H15*E15</f>
        <v>0</v>
      </c>
      <c r="J15" s="2"/>
      <c r="K15" s="38">
        <f t="shared" ref="K15:K26" si="10">J15*E15</f>
        <v>0</v>
      </c>
      <c r="L15" s="42">
        <f t="shared" ref="L15:L26" si="11">K15+I15+G15</f>
        <v>0</v>
      </c>
    </row>
    <row r="16" spans="1:12" ht="22.5" customHeight="1">
      <c r="A16" s="126"/>
      <c r="B16" s="41">
        <v>2.2999999999999998</v>
      </c>
      <c r="C16" s="43" t="s">
        <v>28</v>
      </c>
      <c r="D16" s="2" t="s">
        <v>16</v>
      </c>
      <c r="E16" s="2">
        <f>E14+E15</f>
        <v>266.5</v>
      </c>
      <c r="F16" s="16"/>
      <c r="G16" s="38">
        <f t="shared" si="8"/>
        <v>0</v>
      </c>
      <c r="H16" s="2"/>
      <c r="I16" s="38">
        <f t="shared" si="9"/>
        <v>0</v>
      </c>
      <c r="J16" s="2"/>
      <c r="K16" s="38">
        <f t="shared" si="10"/>
        <v>0</v>
      </c>
      <c r="L16" s="42">
        <f t="shared" si="11"/>
        <v>0</v>
      </c>
    </row>
    <row r="17" spans="1:12" ht="21.75" customHeight="1">
      <c r="A17" s="126"/>
      <c r="B17" s="41">
        <v>2.4</v>
      </c>
      <c r="C17" s="43" t="s">
        <v>29</v>
      </c>
      <c r="D17" s="2" t="s">
        <v>16</v>
      </c>
      <c r="E17" s="2">
        <f>E16</f>
        <v>266.5</v>
      </c>
      <c r="F17" s="16"/>
      <c r="G17" s="38">
        <f t="shared" si="8"/>
        <v>0</v>
      </c>
      <c r="H17" s="2"/>
      <c r="I17" s="38">
        <f t="shared" si="9"/>
        <v>0</v>
      </c>
      <c r="J17" s="2"/>
      <c r="K17" s="38">
        <f t="shared" si="10"/>
        <v>0</v>
      </c>
      <c r="L17" s="42">
        <f t="shared" si="11"/>
        <v>0</v>
      </c>
    </row>
    <row r="18" spans="1:12" ht="30">
      <c r="A18" s="126"/>
      <c r="B18" s="41">
        <v>2.5</v>
      </c>
      <c r="C18" s="39" t="s">
        <v>30</v>
      </c>
      <c r="D18" s="2" t="s">
        <v>16</v>
      </c>
      <c r="E18" s="41">
        <f>E17</f>
        <v>266.5</v>
      </c>
      <c r="F18" s="38"/>
      <c r="G18" s="38">
        <f t="shared" si="8"/>
        <v>0</v>
      </c>
      <c r="H18" s="41"/>
      <c r="I18" s="38">
        <f t="shared" si="9"/>
        <v>0</v>
      </c>
      <c r="J18" s="41"/>
      <c r="K18" s="38">
        <f t="shared" si="10"/>
        <v>0</v>
      </c>
      <c r="L18" s="42">
        <f t="shared" si="11"/>
        <v>0</v>
      </c>
    </row>
    <row r="19" spans="1:12" ht="22.5" customHeight="1">
      <c r="A19" s="126"/>
      <c r="B19" s="41">
        <v>2.6</v>
      </c>
      <c r="C19" s="43" t="s">
        <v>84</v>
      </c>
      <c r="D19" s="2" t="s">
        <v>16</v>
      </c>
      <c r="E19" s="2">
        <v>39</v>
      </c>
      <c r="F19" s="16"/>
      <c r="G19" s="38">
        <f t="shared" si="8"/>
        <v>0</v>
      </c>
      <c r="H19" s="2"/>
      <c r="I19" s="38">
        <f t="shared" si="9"/>
        <v>0</v>
      </c>
      <c r="J19" s="2"/>
      <c r="K19" s="38">
        <f t="shared" si="10"/>
        <v>0</v>
      </c>
      <c r="L19" s="42">
        <f t="shared" si="11"/>
        <v>0</v>
      </c>
    </row>
    <row r="20" spans="1:12" ht="21.75" customHeight="1">
      <c r="A20" s="126"/>
      <c r="B20" s="41">
        <v>2.7</v>
      </c>
      <c r="C20" s="43" t="s">
        <v>85</v>
      </c>
      <c r="D20" s="2" t="s">
        <v>16</v>
      </c>
      <c r="E20" s="2">
        <f>E19</f>
        <v>39</v>
      </c>
      <c r="F20" s="16"/>
      <c r="G20" s="38">
        <f t="shared" si="8"/>
        <v>0</v>
      </c>
      <c r="H20" s="2"/>
      <c r="I20" s="38">
        <f t="shared" si="9"/>
        <v>0</v>
      </c>
      <c r="J20" s="2"/>
      <c r="K20" s="38">
        <f t="shared" si="10"/>
        <v>0</v>
      </c>
      <c r="L20" s="42">
        <f t="shared" si="11"/>
        <v>0</v>
      </c>
    </row>
    <row r="21" spans="1:12" ht="30">
      <c r="A21" s="126"/>
      <c r="B21" s="41">
        <v>2.8</v>
      </c>
      <c r="C21" s="39" t="s">
        <v>86</v>
      </c>
      <c r="D21" s="2" t="s">
        <v>16</v>
      </c>
      <c r="E21" s="41">
        <f>E20</f>
        <v>39</v>
      </c>
      <c r="F21" s="38"/>
      <c r="G21" s="38">
        <f t="shared" si="8"/>
        <v>0</v>
      </c>
      <c r="H21" s="41"/>
      <c r="I21" s="38">
        <f t="shared" si="9"/>
        <v>0</v>
      </c>
      <c r="J21" s="41"/>
      <c r="K21" s="38">
        <f t="shared" si="10"/>
        <v>0</v>
      </c>
      <c r="L21" s="42">
        <f t="shared" si="11"/>
        <v>0</v>
      </c>
    </row>
    <row r="22" spans="1:12" ht="33.75" customHeight="1" thickBot="1">
      <c r="A22" s="129"/>
      <c r="B22" s="41">
        <v>2.9</v>
      </c>
      <c r="C22" s="15" t="s">
        <v>26</v>
      </c>
      <c r="D22" s="11" t="s">
        <v>16</v>
      </c>
      <c r="E22" s="11">
        <v>1195</v>
      </c>
      <c r="F22" s="18"/>
      <c r="G22" s="48">
        <f t="shared" si="8"/>
        <v>0</v>
      </c>
      <c r="H22" s="11"/>
      <c r="I22" s="48">
        <f t="shared" si="9"/>
        <v>0</v>
      </c>
      <c r="J22" s="11"/>
      <c r="K22" s="48">
        <f t="shared" si="10"/>
        <v>0</v>
      </c>
      <c r="L22" s="49">
        <f t="shared" si="11"/>
        <v>0</v>
      </c>
    </row>
    <row r="23" spans="1:12" ht="30" customHeight="1">
      <c r="A23" s="150">
        <v>3</v>
      </c>
      <c r="B23" s="152" t="s">
        <v>24</v>
      </c>
      <c r="C23" s="152"/>
      <c r="D23" s="153"/>
      <c r="E23" s="23"/>
      <c r="F23" s="22"/>
      <c r="G23" s="22"/>
      <c r="H23" s="22"/>
      <c r="I23" s="22"/>
      <c r="J23" s="22"/>
      <c r="K23" s="22"/>
      <c r="L23" s="47"/>
    </row>
    <row r="24" spans="1:12" ht="59.25" customHeight="1">
      <c r="A24" s="151"/>
      <c r="B24" s="41">
        <v>3.1</v>
      </c>
      <c r="C24" s="13" t="s">
        <v>34</v>
      </c>
      <c r="D24" s="2" t="s">
        <v>16</v>
      </c>
      <c r="E24" s="2">
        <f>347+339+25+47+478</f>
        <v>1236</v>
      </c>
      <c r="F24" s="16"/>
      <c r="G24" s="38">
        <f t="shared" ref="G24:G25" si="12">F24*E24</f>
        <v>0</v>
      </c>
      <c r="H24" s="2"/>
      <c r="I24" s="38">
        <f t="shared" ref="I24:I25" si="13">H24*E24</f>
        <v>0</v>
      </c>
      <c r="J24" s="2"/>
      <c r="K24" s="38">
        <f t="shared" ref="K24:K25" si="14">J24*E24</f>
        <v>0</v>
      </c>
      <c r="L24" s="42">
        <f t="shared" ref="L24:L25" si="15">K24+I24+G24</f>
        <v>0</v>
      </c>
    </row>
    <row r="25" spans="1:12" ht="46.5" customHeight="1">
      <c r="A25" s="151"/>
      <c r="B25" s="41">
        <v>3.2</v>
      </c>
      <c r="C25" s="13" t="s">
        <v>39</v>
      </c>
      <c r="D25" s="2" t="s">
        <v>16</v>
      </c>
      <c r="E25" s="2">
        <v>197</v>
      </c>
      <c r="F25" s="16"/>
      <c r="G25" s="38">
        <f t="shared" si="12"/>
        <v>0</v>
      </c>
      <c r="H25" s="2"/>
      <c r="I25" s="38">
        <f t="shared" si="13"/>
        <v>0</v>
      </c>
      <c r="J25" s="2"/>
      <c r="K25" s="38">
        <f t="shared" si="14"/>
        <v>0</v>
      </c>
      <c r="L25" s="42">
        <f t="shared" si="15"/>
        <v>0</v>
      </c>
    </row>
    <row r="26" spans="1:12" ht="18" customHeight="1" thickBot="1">
      <c r="A26" s="151"/>
      <c r="B26" s="41">
        <v>3.3</v>
      </c>
      <c r="C26" s="13" t="s">
        <v>33</v>
      </c>
      <c r="D26" s="2" t="s">
        <v>16</v>
      </c>
      <c r="E26" s="2">
        <v>69.5</v>
      </c>
      <c r="F26" s="16"/>
      <c r="G26" s="38">
        <f t="shared" si="8"/>
        <v>0</v>
      </c>
      <c r="H26" s="2"/>
      <c r="I26" s="38">
        <f t="shared" si="9"/>
        <v>0</v>
      </c>
      <c r="J26" s="2"/>
      <c r="K26" s="38">
        <f t="shared" si="10"/>
        <v>0</v>
      </c>
      <c r="L26" s="42">
        <f t="shared" si="11"/>
        <v>0</v>
      </c>
    </row>
    <row r="27" spans="1:12" ht="24" customHeight="1" thickBot="1">
      <c r="A27" s="144" t="s">
        <v>17</v>
      </c>
      <c r="B27" s="145"/>
      <c r="C27" s="145"/>
      <c r="D27" s="25"/>
      <c r="E27" s="25"/>
      <c r="F27" s="26"/>
      <c r="G27" s="45">
        <f>SUM(G8:G26)</f>
        <v>0</v>
      </c>
      <c r="H27" s="27"/>
      <c r="I27" s="45">
        <f>SUM(I8:I26)</f>
        <v>0</v>
      </c>
      <c r="J27" s="27"/>
      <c r="K27" s="45">
        <f>SUM(K8:K26)</f>
        <v>0</v>
      </c>
      <c r="L27" s="30">
        <f>SUM(L8:L26)</f>
        <v>0</v>
      </c>
    </row>
    <row r="28" spans="1:12" ht="24" customHeight="1" thickBot="1">
      <c r="A28" s="146" t="s">
        <v>22</v>
      </c>
      <c r="B28" s="147"/>
      <c r="C28" s="147"/>
      <c r="D28" s="50"/>
      <c r="E28" s="52" t="s">
        <v>31</v>
      </c>
      <c r="F28" s="32"/>
      <c r="G28" s="32"/>
      <c r="H28" s="31"/>
      <c r="I28" s="32"/>
      <c r="J28" s="31"/>
      <c r="K28" s="32"/>
      <c r="L28" s="33">
        <f>L27*D28</f>
        <v>0</v>
      </c>
    </row>
    <row r="29" spans="1:12" ht="24" customHeight="1" thickBot="1">
      <c r="A29" s="144" t="s">
        <v>17</v>
      </c>
      <c r="B29" s="145"/>
      <c r="C29" s="145"/>
      <c r="D29" s="25"/>
      <c r="E29" s="25"/>
      <c r="F29" s="26"/>
      <c r="G29" s="25"/>
      <c r="H29" s="25"/>
      <c r="I29" s="25"/>
      <c r="J29" s="25"/>
      <c r="K29" s="25"/>
      <c r="L29" s="30">
        <f>L28+L27</f>
        <v>0</v>
      </c>
    </row>
    <row r="30" spans="1:12" ht="24" customHeight="1" thickBot="1">
      <c r="A30" s="148" t="s">
        <v>20</v>
      </c>
      <c r="B30" s="149"/>
      <c r="C30" s="149"/>
      <c r="D30" s="50"/>
      <c r="E30" s="51" t="s">
        <v>31</v>
      </c>
      <c r="F30" s="19"/>
      <c r="G30" s="19"/>
      <c r="H30" s="12"/>
      <c r="I30" s="19"/>
      <c r="J30" s="12"/>
      <c r="K30" s="19"/>
      <c r="L30" s="37">
        <f>L29*D30</f>
        <v>0</v>
      </c>
    </row>
    <row r="31" spans="1:12" ht="24" customHeight="1" thickBot="1">
      <c r="A31" s="144" t="s">
        <v>17</v>
      </c>
      <c r="B31" s="145"/>
      <c r="C31" s="145"/>
      <c r="D31" s="25"/>
      <c r="E31" s="25"/>
      <c r="F31" s="26"/>
      <c r="G31" s="25"/>
      <c r="H31" s="25"/>
      <c r="I31" s="25"/>
      <c r="J31" s="25"/>
      <c r="K31" s="25"/>
      <c r="L31" s="30">
        <f>L30+L29</f>
        <v>0</v>
      </c>
    </row>
    <row r="32" spans="1:12" ht="24" customHeight="1" thickBot="1">
      <c r="A32" s="148" t="s">
        <v>23</v>
      </c>
      <c r="B32" s="149"/>
      <c r="C32" s="149"/>
      <c r="D32" s="50"/>
      <c r="E32" s="51" t="s">
        <v>31</v>
      </c>
      <c r="F32" s="19"/>
      <c r="G32" s="19"/>
      <c r="H32" s="12"/>
      <c r="I32" s="19"/>
      <c r="J32" s="12"/>
      <c r="K32" s="19"/>
      <c r="L32" s="37">
        <f>L31*D32</f>
        <v>0</v>
      </c>
    </row>
    <row r="33" spans="1:12" ht="24" customHeight="1" thickBot="1">
      <c r="A33" s="144" t="s">
        <v>17</v>
      </c>
      <c r="B33" s="145"/>
      <c r="C33" s="145"/>
      <c r="D33" s="25"/>
      <c r="E33" s="25"/>
      <c r="F33" s="26"/>
      <c r="G33" s="25"/>
      <c r="H33" s="25"/>
      <c r="I33" s="25"/>
      <c r="J33" s="25"/>
      <c r="K33" s="25"/>
      <c r="L33" s="30">
        <f>L32+L31</f>
        <v>0</v>
      </c>
    </row>
    <row r="34" spans="1:12" ht="24" customHeight="1" thickBot="1">
      <c r="A34" s="148" t="s">
        <v>21</v>
      </c>
      <c r="B34" s="149"/>
      <c r="C34" s="149"/>
      <c r="D34" s="50"/>
      <c r="E34" s="51" t="s">
        <v>31</v>
      </c>
      <c r="F34" s="19"/>
      <c r="G34" s="19"/>
      <c r="H34" s="12"/>
      <c r="I34" s="19"/>
      <c r="J34" s="12"/>
      <c r="K34" s="19"/>
      <c r="L34" s="37">
        <f>L33*D34</f>
        <v>0</v>
      </c>
    </row>
    <row r="35" spans="1:12" ht="24" customHeight="1" thickBot="1">
      <c r="A35" s="144" t="s">
        <v>17</v>
      </c>
      <c r="B35" s="145"/>
      <c r="C35" s="145"/>
      <c r="D35" s="25"/>
      <c r="E35" s="25"/>
      <c r="F35" s="26"/>
      <c r="G35" s="25"/>
      <c r="H35" s="25"/>
      <c r="I35" s="25"/>
      <c r="J35" s="25"/>
      <c r="K35" s="25"/>
      <c r="L35" s="30">
        <f>L34+L33</f>
        <v>0</v>
      </c>
    </row>
    <row r="36" spans="1:12" ht="24" customHeight="1" thickBot="1">
      <c r="A36" s="156" t="s">
        <v>18</v>
      </c>
      <c r="B36" s="157"/>
      <c r="C36" s="157"/>
      <c r="D36" s="50"/>
      <c r="E36" s="51" t="s">
        <v>31</v>
      </c>
      <c r="F36" s="35"/>
      <c r="G36" s="35"/>
      <c r="H36" s="34"/>
      <c r="I36" s="35"/>
      <c r="J36" s="34"/>
      <c r="K36" s="35"/>
      <c r="L36" s="36">
        <f>L35*0.18</f>
        <v>0</v>
      </c>
    </row>
    <row r="37" spans="1:12" ht="28.5" customHeight="1" thickBot="1">
      <c r="A37" s="158" t="s">
        <v>17</v>
      </c>
      <c r="B37" s="159"/>
      <c r="C37" s="159"/>
      <c r="D37" s="28"/>
      <c r="E37" s="28"/>
      <c r="F37" s="28"/>
      <c r="G37" s="28"/>
      <c r="H37" s="28"/>
      <c r="I37" s="28"/>
      <c r="J37" s="28"/>
      <c r="K37" s="154">
        <f>L36+L35</f>
        <v>0</v>
      </c>
      <c r="L37" s="155"/>
    </row>
  </sheetData>
  <mergeCells count="29">
    <mergeCell ref="A23:A26"/>
    <mergeCell ref="B23:D23"/>
    <mergeCell ref="K37:L37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7:A12"/>
    <mergeCell ref="B7:D7"/>
    <mergeCell ref="A13:A22"/>
    <mergeCell ref="K1:L1"/>
    <mergeCell ref="C2:I3"/>
    <mergeCell ref="J2:K2"/>
    <mergeCell ref="A5:A6"/>
    <mergeCell ref="C5:C6"/>
    <mergeCell ref="D5:D6"/>
    <mergeCell ref="E5:E6"/>
    <mergeCell ref="F5:G5"/>
    <mergeCell ref="H5:I5"/>
    <mergeCell ref="J5:K5"/>
    <mergeCell ref="L5:L6"/>
    <mergeCell ref="B13:D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workbookViewId="0">
      <selection activeCell="M5" sqref="M5"/>
    </sheetView>
  </sheetViews>
  <sheetFormatPr defaultRowHeight="15"/>
  <cols>
    <col min="1" max="1" width="5.42578125" customWidth="1"/>
    <col min="2" max="2" width="6.5703125" style="10" customWidth="1"/>
    <col min="3" max="3" width="43.28515625" customWidth="1"/>
    <col min="4" max="5" width="9.140625" style="10"/>
    <col min="6" max="7" width="9.5703125" style="90" bestFit="1" customWidth="1"/>
    <col min="8" max="8" width="9.140625" style="10"/>
    <col min="9" max="9" width="9.5703125" style="90" bestFit="1" customWidth="1"/>
    <col min="10" max="10" width="10.5703125" style="10" bestFit="1" customWidth="1"/>
    <col min="11" max="11" width="9.140625" style="90"/>
    <col min="12" max="12" width="12.7109375" style="90" bestFit="1" customWidth="1"/>
    <col min="13" max="13" width="13.85546875" customWidth="1"/>
  </cols>
  <sheetData>
    <row r="1" spans="1:30">
      <c r="F1" s="10"/>
      <c r="J1" s="90"/>
      <c r="K1" s="130"/>
      <c r="L1" s="130"/>
    </row>
    <row r="2" spans="1:30">
      <c r="C2" s="131" t="s">
        <v>95</v>
      </c>
      <c r="D2" s="131"/>
      <c r="E2" s="131"/>
      <c r="F2" s="131"/>
      <c r="G2" s="131"/>
      <c r="H2" s="131"/>
      <c r="I2" s="131"/>
      <c r="J2" s="168" t="s">
        <v>108</v>
      </c>
      <c r="K2" s="168"/>
    </row>
    <row r="3" spans="1:30" ht="28.5" customHeight="1">
      <c r="C3" s="131"/>
      <c r="D3" s="131"/>
      <c r="E3" s="131"/>
      <c r="F3" s="131"/>
      <c r="G3" s="131"/>
      <c r="H3" s="131"/>
      <c r="I3" s="131"/>
      <c r="J3" s="90"/>
    </row>
    <row r="4" spans="1:30" ht="16.5" customHeight="1" thickBot="1"/>
    <row r="5" spans="1:30" ht="36" customHeight="1">
      <c r="A5" s="133" t="s">
        <v>6</v>
      </c>
      <c r="B5" s="9"/>
      <c r="C5" s="135" t="s">
        <v>7</v>
      </c>
      <c r="D5" s="135" t="s">
        <v>8</v>
      </c>
      <c r="E5" s="137" t="s">
        <v>9</v>
      </c>
      <c r="F5" s="139" t="s">
        <v>10</v>
      </c>
      <c r="G5" s="139"/>
      <c r="H5" s="139" t="s">
        <v>109</v>
      </c>
      <c r="I5" s="139"/>
      <c r="J5" s="140" t="s">
        <v>11</v>
      </c>
      <c r="K5" s="141"/>
      <c r="L5" s="142" t="s">
        <v>15</v>
      </c>
    </row>
    <row r="6" spans="1:30" ht="68.25" customHeight="1" thickBot="1">
      <c r="A6" s="134"/>
      <c r="B6" s="6" t="s">
        <v>12</v>
      </c>
      <c r="C6" s="136"/>
      <c r="D6" s="136"/>
      <c r="E6" s="138"/>
      <c r="F6" s="17" t="s">
        <v>13</v>
      </c>
      <c r="G6" s="17" t="s">
        <v>14</v>
      </c>
      <c r="H6" s="8" t="s">
        <v>13</v>
      </c>
      <c r="I6" s="17" t="s">
        <v>14</v>
      </c>
      <c r="J6" s="7" t="s">
        <v>13</v>
      </c>
      <c r="K6" s="20" t="s">
        <v>14</v>
      </c>
      <c r="L6" s="143"/>
    </row>
    <row r="7" spans="1:30" ht="32.25" customHeight="1">
      <c r="A7" s="125">
        <v>1</v>
      </c>
      <c r="B7" s="127" t="s">
        <v>87</v>
      </c>
      <c r="C7" s="128"/>
      <c r="D7" s="128"/>
      <c r="E7" s="23"/>
      <c r="F7" s="23"/>
      <c r="G7" s="23"/>
      <c r="H7" s="23"/>
      <c r="I7" s="24"/>
      <c r="J7" s="23"/>
      <c r="K7" s="24"/>
      <c r="L7" s="29"/>
    </row>
    <row r="8" spans="1:30" ht="48.75" customHeight="1">
      <c r="A8" s="126"/>
      <c r="B8" s="41">
        <v>1.1000000000000001</v>
      </c>
      <c r="C8" s="14" t="s">
        <v>40</v>
      </c>
      <c r="D8" s="2" t="s">
        <v>16</v>
      </c>
      <c r="E8" s="2">
        <f>573</f>
        <v>573</v>
      </c>
      <c r="F8" s="16"/>
      <c r="G8" s="16">
        <f t="shared" ref="G8:G11" si="0">F8*E8</f>
        <v>0</v>
      </c>
      <c r="H8" s="2"/>
      <c r="I8" s="16">
        <f t="shared" ref="I8:I11" si="1">H8*E8</f>
        <v>0</v>
      </c>
      <c r="J8" s="2"/>
      <c r="K8" s="16">
        <f t="shared" ref="K8:K11" si="2">J8*E8</f>
        <v>0</v>
      </c>
      <c r="L8" s="21">
        <f t="shared" ref="L8:L11" si="3">K8+I8+G8</f>
        <v>0</v>
      </c>
    </row>
    <row r="9" spans="1:30" ht="29.25" customHeight="1">
      <c r="A9" s="126"/>
      <c r="B9" s="41">
        <v>1.3</v>
      </c>
      <c r="C9" s="43" t="s">
        <v>38</v>
      </c>
      <c r="D9" s="2" t="s">
        <v>16</v>
      </c>
      <c r="E9" s="2">
        <f>E8</f>
        <v>573</v>
      </c>
      <c r="F9" s="16"/>
      <c r="G9" s="16">
        <f t="shared" si="0"/>
        <v>0</v>
      </c>
      <c r="H9" s="2"/>
      <c r="I9" s="16">
        <f t="shared" si="1"/>
        <v>0</v>
      </c>
      <c r="J9" s="2"/>
      <c r="K9" s="16">
        <f t="shared" si="2"/>
        <v>0</v>
      </c>
      <c r="L9" s="21">
        <f t="shared" si="3"/>
        <v>0</v>
      </c>
      <c r="AD9">
        <f>'V სართილი'!E8</f>
        <v>433</v>
      </c>
    </row>
    <row r="10" spans="1:30" ht="73.5" customHeight="1">
      <c r="A10" s="126"/>
      <c r="B10" s="41">
        <v>1.4</v>
      </c>
      <c r="C10" s="39" t="s">
        <v>89</v>
      </c>
      <c r="D10" s="2" t="s">
        <v>16</v>
      </c>
      <c r="E10" s="41">
        <f>E9</f>
        <v>573</v>
      </c>
      <c r="F10" s="38"/>
      <c r="G10" s="38">
        <f t="shared" si="0"/>
        <v>0</v>
      </c>
      <c r="H10" s="41"/>
      <c r="I10" s="38">
        <f t="shared" si="1"/>
        <v>0</v>
      </c>
      <c r="J10" s="41"/>
      <c r="K10" s="38">
        <f t="shared" si="2"/>
        <v>0</v>
      </c>
      <c r="L10" s="42">
        <f t="shared" si="3"/>
        <v>0</v>
      </c>
    </row>
    <row r="11" spans="1:30" ht="48" customHeight="1" thickBot="1">
      <c r="A11" s="126"/>
      <c r="B11" s="41">
        <v>1.6</v>
      </c>
      <c r="C11" s="39" t="s">
        <v>36</v>
      </c>
      <c r="D11" s="2" t="s">
        <v>16</v>
      </c>
      <c r="E11" s="41">
        <v>120</v>
      </c>
      <c r="F11" s="38"/>
      <c r="G11" s="38">
        <f t="shared" si="0"/>
        <v>0</v>
      </c>
      <c r="H11" s="41"/>
      <c r="I11" s="38">
        <f t="shared" si="1"/>
        <v>0</v>
      </c>
      <c r="J11" s="41"/>
      <c r="K11" s="38">
        <f t="shared" si="2"/>
        <v>0</v>
      </c>
      <c r="L11" s="42">
        <f t="shared" si="3"/>
        <v>0</v>
      </c>
    </row>
    <row r="12" spans="1:30" ht="31.5" customHeight="1">
      <c r="A12" s="125">
        <v>2</v>
      </c>
      <c r="B12" s="127" t="s">
        <v>25</v>
      </c>
      <c r="C12" s="128"/>
      <c r="D12" s="128"/>
      <c r="E12" s="22"/>
      <c r="F12" s="22"/>
      <c r="G12" s="22"/>
      <c r="H12" s="22"/>
      <c r="I12" s="22"/>
      <c r="J12" s="22"/>
      <c r="K12" s="22"/>
      <c r="L12" s="47"/>
    </row>
    <row r="13" spans="1:30" ht="45.75" customHeight="1">
      <c r="A13" s="126"/>
      <c r="B13" s="41">
        <v>2.1</v>
      </c>
      <c r="C13" s="13" t="s">
        <v>94</v>
      </c>
      <c r="D13" s="2" t="s">
        <v>16</v>
      </c>
      <c r="E13" s="2">
        <v>65</v>
      </c>
      <c r="F13" s="16"/>
      <c r="G13" s="38">
        <f t="shared" ref="G13:G24" si="4">F13*E13</f>
        <v>0</v>
      </c>
      <c r="H13" s="2"/>
      <c r="I13" s="38">
        <f t="shared" ref="I13:I24" si="5">H13*E13</f>
        <v>0</v>
      </c>
      <c r="J13" s="2"/>
      <c r="K13" s="38">
        <f t="shared" ref="K13:K24" si="6">J13*E13</f>
        <v>0</v>
      </c>
      <c r="L13" s="42">
        <f t="shared" ref="L13:L24" si="7">K13+I13+G13</f>
        <v>0</v>
      </c>
    </row>
    <row r="14" spans="1:30" ht="46.5" customHeight="1">
      <c r="A14" s="126"/>
      <c r="B14" s="41">
        <v>2.2000000000000002</v>
      </c>
      <c r="C14" s="13" t="s">
        <v>27</v>
      </c>
      <c r="D14" s="2" t="s">
        <v>16</v>
      </c>
      <c r="E14" s="2">
        <v>37.5</v>
      </c>
      <c r="F14" s="16"/>
      <c r="G14" s="38">
        <f t="shared" si="4"/>
        <v>0</v>
      </c>
      <c r="H14" s="2"/>
      <c r="I14" s="38">
        <f t="shared" si="5"/>
        <v>0</v>
      </c>
      <c r="J14" s="2"/>
      <c r="K14" s="38">
        <f t="shared" si="6"/>
        <v>0</v>
      </c>
      <c r="L14" s="42">
        <f t="shared" si="7"/>
        <v>0</v>
      </c>
    </row>
    <row r="15" spans="1:30" ht="22.5" customHeight="1">
      <c r="A15" s="126"/>
      <c r="B15" s="41">
        <v>2.2999999999999998</v>
      </c>
      <c r="C15" s="43" t="s">
        <v>28</v>
      </c>
      <c r="D15" s="2" t="s">
        <v>16</v>
      </c>
      <c r="E15" s="2">
        <f>E13+E14</f>
        <v>102.5</v>
      </c>
      <c r="F15" s="16"/>
      <c r="G15" s="38">
        <f t="shared" si="4"/>
        <v>0</v>
      </c>
      <c r="H15" s="2"/>
      <c r="I15" s="38">
        <f t="shared" si="5"/>
        <v>0</v>
      </c>
      <c r="J15" s="2"/>
      <c r="K15" s="38">
        <f t="shared" si="6"/>
        <v>0</v>
      </c>
      <c r="L15" s="42">
        <f t="shared" si="7"/>
        <v>0</v>
      </c>
    </row>
    <row r="16" spans="1:30" ht="21.75" customHeight="1">
      <c r="A16" s="126"/>
      <c r="B16" s="41">
        <v>2.4</v>
      </c>
      <c r="C16" s="43" t="s">
        <v>29</v>
      </c>
      <c r="D16" s="2" t="s">
        <v>16</v>
      </c>
      <c r="E16" s="2">
        <f>E15</f>
        <v>102.5</v>
      </c>
      <c r="F16" s="16"/>
      <c r="G16" s="38">
        <f t="shared" si="4"/>
        <v>0</v>
      </c>
      <c r="H16" s="2"/>
      <c r="I16" s="38">
        <f t="shared" si="5"/>
        <v>0</v>
      </c>
      <c r="J16" s="2"/>
      <c r="K16" s="38">
        <f t="shared" si="6"/>
        <v>0</v>
      </c>
      <c r="L16" s="42">
        <f t="shared" si="7"/>
        <v>0</v>
      </c>
    </row>
    <row r="17" spans="1:12" ht="30">
      <c r="A17" s="126"/>
      <c r="B17" s="41">
        <v>2.5</v>
      </c>
      <c r="C17" s="39" t="s">
        <v>30</v>
      </c>
      <c r="D17" s="2" t="s">
        <v>16</v>
      </c>
      <c r="E17" s="41">
        <f>E16</f>
        <v>102.5</v>
      </c>
      <c r="F17" s="38"/>
      <c r="G17" s="38">
        <f t="shared" si="4"/>
        <v>0</v>
      </c>
      <c r="H17" s="41"/>
      <c r="I17" s="38">
        <f t="shared" si="5"/>
        <v>0</v>
      </c>
      <c r="J17" s="41"/>
      <c r="K17" s="38">
        <f t="shared" si="6"/>
        <v>0</v>
      </c>
      <c r="L17" s="42">
        <f t="shared" si="7"/>
        <v>0</v>
      </c>
    </row>
    <row r="18" spans="1:12" ht="22.5" customHeight="1">
      <c r="A18" s="126"/>
      <c r="B18" s="41">
        <v>2.6</v>
      </c>
      <c r="C18" s="43" t="s">
        <v>84</v>
      </c>
      <c r="D18" s="2" t="s">
        <v>16</v>
      </c>
      <c r="E18" s="2">
        <v>39</v>
      </c>
      <c r="F18" s="16"/>
      <c r="G18" s="38">
        <f t="shared" si="4"/>
        <v>0</v>
      </c>
      <c r="H18" s="2"/>
      <c r="I18" s="38">
        <f t="shared" si="5"/>
        <v>0</v>
      </c>
      <c r="J18" s="2"/>
      <c r="K18" s="38">
        <f t="shared" si="6"/>
        <v>0</v>
      </c>
      <c r="L18" s="42">
        <f t="shared" si="7"/>
        <v>0</v>
      </c>
    </row>
    <row r="19" spans="1:12" ht="21.75" customHeight="1">
      <c r="A19" s="126"/>
      <c r="B19" s="41">
        <v>2.7</v>
      </c>
      <c r="C19" s="43" t="s">
        <v>85</v>
      </c>
      <c r="D19" s="2" t="s">
        <v>16</v>
      </c>
      <c r="E19" s="2">
        <f>E18</f>
        <v>39</v>
      </c>
      <c r="F19" s="16"/>
      <c r="G19" s="38">
        <f t="shared" si="4"/>
        <v>0</v>
      </c>
      <c r="H19" s="2"/>
      <c r="I19" s="38">
        <f t="shared" si="5"/>
        <v>0</v>
      </c>
      <c r="J19" s="2"/>
      <c r="K19" s="38">
        <f t="shared" si="6"/>
        <v>0</v>
      </c>
      <c r="L19" s="42">
        <f t="shared" si="7"/>
        <v>0</v>
      </c>
    </row>
    <row r="20" spans="1:12" ht="30">
      <c r="A20" s="126"/>
      <c r="B20" s="41">
        <v>2.8</v>
      </c>
      <c r="C20" s="39" t="s">
        <v>86</v>
      </c>
      <c r="D20" s="2" t="s">
        <v>16</v>
      </c>
      <c r="E20" s="41">
        <f>E19</f>
        <v>39</v>
      </c>
      <c r="F20" s="38"/>
      <c r="G20" s="38">
        <f t="shared" si="4"/>
        <v>0</v>
      </c>
      <c r="H20" s="41"/>
      <c r="I20" s="38">
        <f t="shared" si="5"/>
        <v>0</v>
      </c>
      <c r="J20" s="41"/>
      <c r="K20" s="38">
        <f t="shared" si="6"/>
        <v>0</v>
      </c>
      <c r="L20" s="42">
        <f t="shared" si="7"/>
        <v>0</v>
      </c>
    </row>
    <row r="21" spans="1:12" ht="33.75" customHeight="1" thickBot="1">
      <c r="A21" s="129"/>
      <c r="B21" s="41">
        <v>2.9</v>
      </c>
      <c r="C21" s="15" t="s">
        <v>26</v>
      </c>
      <c r="D21" s="11" t="s">
        <v>16</v>
      </c>
      <c r="E21" s="11">
        <f>308+168+12.5</f>
        <v>488.5</v>
      </c>
      <c r="F21" s="18"/>
      <c r="G21" s="48">
        <f t="shared" si="4"/>
        <v>0</v>
      </c>
      <c r="H21" s="11"/>
      <c r="I21" s="48">
        <f t="shared" si="5"/>
        <v>0</v>
      </c>
      <c r="J21" s="11"/>
      <c r="K21" s="48">
        <f t="shared" si="6"/>
        <v>0</v>
      </c>
      <c r="L21" s="49">
        <f t="shared" si="7"/>
        <v>0</v>
      </c>
    </row>
    <row r="22" spans="1:12" ht="30" customHeight="1">
      <c r="A22" s="150">
        <v>3</v>
      </c>
      <c r="B22" s="152" t="s">
        <v>24</v>
      </c>
      <c r="C22" s="152"/>
      <c r="D22" s="153"/>
      <c r="E22" s="23"/>
      <c r="F22" s="22"/>
      <c r="G22" s="22"/>
      <c r="H22" s="22"/>
      <c r="I22" s="22"/>
      <c r="J22" s="22"/>
      <c r="K22" s="22"/>
      <c r="L22" s="47"/>
    </row>
    <row r="23" spans="1:12" ht="59.25" customHeight="1">
      <c r="A23" s="151"/>
      <c r="B23" s="41">
        <v>3.1</v>
      </c>
      <c r="C23" s="13" t="s">
        <v>34</v>
      </c>
      <c r="D23" s="2" t="s">
        <v>16</v>
      </c>
      <c r="E23" s="2">
        <f>308+12.5+65+207</f>
        <v>592.5</v>
      </c>
      <c r="F23" s="16"/>
      <c r="G23" s="38">
        <f t="shared" ref="G23" si="8">F23*E23</f>
        <v>0</v>
      </c>
      <c r="H23" s="2"/>
      <c r="I23" s="38">
        <f t="shared" ref="I23" si="9">H23*E23</f>
        <v>0</v>
      </c>
      <c r="J23" s="2"/>
      <c r="K23" s="38">
        <f t="shared" ref="K23" si="10">J23*E23</f>
        <v>0</v>
      </c>
      <c r="L23" s="42">
        <f t="shared" ref="L23" si="11">K23+I23+G23</f>
        <v>0</v>
      </c>
    </row>
    <row r="24" spans="1:12" ht="18" customHeight="1" thickBot="1">
      <c r="A24" s="151"/>
      <c r="B24" s="41">
        <v>3.2</v>
      </c>
      <c r="C24" s="13" t="s">
        <v>33</v>
      </c>
      <c r="D24" s="2" t="s">
        <v>16</v>
      </c>
      <c r="E24" s="2">
        <v>37.5</v>
      </c>
      <c r="F24" s="16"/>
      <c r="G24" s="38">
        <f t="shared" si="4"/>
        <v>0</v>
      </c>
      <c r="H24" s="2"/>
      <c r="I24" s="38">
        <f t="shared" si="5"/>
        <v>0</v>
      </c>
      <c r="J24" s="2"/>
      <c r="K24" s="38">
        <f t="shared" si="6"/>
        <v>0</v>
      </c>
      <c r="L24" s="42">
        <f t="shared" si="7"/>
        <v>0</v>
      </c>
    </row>
    <row r="25" spans="1:12" ht="24" customHeight="1" thickBot="1">
      <c r="A25" s="144" t="s">
        <v>17</v>
      </c>
      <c r="B25" s="145"/>
      <c r="C25" s="145"/>
      <c r="D25" s="25"/>
      <c r="E25" s="25"/>
      <c r="F25" s="26"/>
      <c r="G25" s="45">
        <f>SUM(G8:G24)</f>
        <v>0</v>
      </c>
      <c r="H25" s="27"/>
      <c r="I25" s="45">
        <f>SUM(I8:I24)</f>
        <v>0</v>
      </c>
      <c r="J25" s="27"/>
      <c r="K25" s="45">
        <f>SUM(K8:K24)</f>
        <v>0</v>
      </c>
      <c r="L25" s="30">
        <f>SUM(L8:L24)</f>
        <v>0</v>
      </c>
    </row>
    <row r="26" spans="1:12" ht="24" customHeight="1" thickBot="1">
      <c r="A26" s="146" t="s">
        <v>22</v>
      </c>
      <c r="B26" s="147"/>
      <c r="C26" s="147"/>
      <c r="D26" s="50"/>
      <c r="E26" s="52" t="s">
        <v>31</v>
      </c>
      <c r="F26" s="32"/>
      <c r="G26" s="32"/>
      <c r="H26" s="31"/>
      <c r="I26" s="32"/>
      <c r="J26" s="31"/>
      <c r="K26" s="32"/>
      <c r="L26" s="33">
        <f>L25*D26</f>
        <v>0</v>
      </c>
    </row>
    <row r="27" spans="1:12" ht="24" customHeight="1" thickBot="1">
      <c r="A27" s="144" t="s">
        <v>17</v>
      </c>
      <c r="B27" s="145"/>
      <c r="C27" s="145"/>
      <c r="D27" s="25"/>
      <c r="E27" s="25"/>
      <c r="F27" s="26"/>
      <c r="G27" s="25"/>
      <c r="H27" s="25"/>
      <c r="I27" s="25"/>
      <c r="J27" s="25"/>
      <c r="K27" s="25"/>
      <c r="L27" s="30">
        <f>L26+L25</f>
        <v>0</v>
      </c>
    </row>
    <row r="28" spans="1:12" ht="24" customHeight="1" thickBot="1">
      <c r="A28" s="148" t="s">
        <v>20</v>
      </c>
      <c r="B28" s="149"/>
      <c r="C28" s="149"/>
      <c r="D28" s="50"/>
      <c r="E28" s="51" t="s">
        <v>31</v>
      </c>
      <c r="F28" s="19"/>
      <c r="G28" s="19"/>
      <c r="H28" s="12"/>
      <c r="I28" s="19"/>
      <c r="J28" s="12"/>
      <c r="K28" s="19"/>
      <c r="L28" s="37">
        <f>L27*D28</f>
        <v>0</v>
      </c>
    </row>
    <row r="29" spans="1:12" ht="24" customHeight="1" thickBot="1">
      <c r="A29" s="144" t="s">
        <v>17</v>
      </c>
      <c r="B29" s="145"/>
      <c r="C29" s="145"/>
      <c r="D29" s="25"/>
      <c r="E29" s="25"/>
      <c r="F29" s="26"/>
      <c r="G29" s="25"/>
      <c r="H29" s="25"/>
      <c r="I29" s="25"/>
      <c r="J29" s="25"/>
      <c r="K29" s="25"/>
      <c r="L29" s="30">
        <f>L28+L27</f>
        <v>0</v>
      </c>
    </row>
    <row r="30" spans="1:12" ht="24" customHeight="1" thickBot="1">
      <c r="A30" s="148" t="s">
        <v>23</v>
      </c>
      <c r="B30" s="149"/>
      <c r="C30" s="149"/>
      <c r="D30" s="50"/>
      <c r="E30" s="51" t="s">
        <v>31</v>
      </c>
      <c r="F30" s="19"/>
      <c r="G30" s="19"/>
      <c r="H30" s="12"/>
      <c r="I30" s="19"/>
      <c r="J30" s="12"/>
      <c r="K30" s="19"/>
      <c r="L30" s="37">
        <f>L29*D30</f>
        <v>0</v>
      </c>
    </row>
    <row r="31" spans="1:12" ht="24" customHeight="1" thickBot="1">
      <c r="A31" s="144" t="s">
        <v>17</v>
      </c>
      <c r="B31" s="145"/>
      <c r="C31" s="145"/>
      <c r="D31" s="25"/>
      <c r="E31" s="25"/>
      <c r="F31" s="26"/>
      <c r="G31" s="25"/>
      <c r="H31" s="25"/>
      <c r="I31" s="25"/>
      <c r="J31" s="25"/>
      <c r="K31" s="25"/>
      <c r="L31" s="30">
        <f>L30+L29</f>
        <v>0</v>
      </c>
    </row>
    <row r="32" spans="1:12" ht="24" customHeight="1" thickBot="1">
      <c r="A32" s="148" t="s">
        <v>21</v>
      </c>
      <c r="B32" s="149"/>
      <c r="C32" s="149"/>
      <c r="D32" s="50"/>
      <c r="E32" s="51" t="s">
        <v>31</v>
      </c>
      <c r="F32" s="19"/>
      <c r="G32" s="19"/>
      <c r="H32" s="12"/>
      <c r="I32" s="19"/>
      <c r="J32" s="12"/>
      <c r="K32" s="19"/>
      <c r="L32" s="37">
        <f>L31*D32</f>
        <v>0</v>
      </c>
    </row>
    <row r="33" spans="1:12" ht="24" customHeight="1" thickBot="1">
      <c r="A33" s="144" t="s">
        <v>17</v>
      </c>
      <c r="B33" s="145"/>
      <c r="C33" s="145"/>
      <c r="D33" s="25"/>
      <c r="E33" s="25"/>
      <c r="F33" s="26"/>
      <c r="G33" s="25"/>
      <c r="H33" s="25"/>
      <c r="I33" s="25"/>
      <c r="J33" s="25"/>
      <c r="K33" s="25"/>
      <c r="L33" s="30">
        <f>L32+L31</f>
        <v>0</v>
      </c>
    </row>
    <row r="34" spans="1:12" ht="24" customHeight="1" thickBot="1">
      <c r="A34" s="156" t="s">
        <v>18</v>
      </c>
      <c r="B34" s="157"/>
      <c r="C34" s="157"/>
      <c r="D34" s="50"/>
      <c r="E34" s="51" t="s">
        <v>31</v>
      </c>
      <c r="F34" s="35"/>
      <c r="G34" s="35"/>
      <c r="H34" s="34"/>
      <c r="I34" s="35"/>
      <c r="J34" s="34"/>
      <c r="K34" s="35"/>
      <c r="L34" s="36">
        <f>L33*0.18</f>
        <v>0</v>
      </c>
    </row>
    <row r="35" spans="1:12" ht="28.5" customHeight="1" thickBot="1">
      <c r="A35" s="158" t="s">
        <v>17</v>
      </c>
      <c r="B35" s="159"/>
      <c r="C35" s="159"/>
      <c r="D35" s="28"/>
      <c r="E35" s="28"/>
      <c r="F35" s="28"/>
      <c r="G35" s="28"/>
      <c r="H35" s="28"/>
      <c r="I35" s="28"/>
      <c r="J35" s="28"/>
      <c r="K35" s="154">
        <f>L34+L33</f>
        <v>0</v>
      </c>
      <c r="L35" s="155"/>
    </row>
  </sheetData>
  <mergeCells count="29">
    <mergeCell ref="A22:A24"/>
    <mergeCell ref="B22:D22"/>
    <mergeCell ref="K35:L35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7:A11"/>
    <mergeCell ref="B7:D7"/>
    <mergeCell ref="A12:A21"/>
    <mergeCell ref="K1:L1"/>
    <mergeCell ref="C2:I3"/>
    <mergeCell ref="J2:K2"/>
    <mergeCell ref="A5:A6"/>
    <mergeCell ref="C5:C6"/>
    <mergeCell ref="D5:D6"/>
    <mergeCell ref="E5:E6"/>
    <mergeCell ref="F5:G5"/>
    <mergeCell ref="H5:I5"/>
    <mergeCell ref="J5:K5"/>
    <mergeCell ref="L5:L6"/>
    <mergeCell ref="B12:D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workbookViewId="0">
      <selection activeCell="L2" sqref="L2"/>
    </sheetView>
  </sheetViews>
  <sheetFormatPr defaultRowHeight="15"/>
  <cols>
    <col min="1" max="1" width="5.42578125" customWidth="1"/>
    <col min="2" max="2" width="6.5703125" style="10" customWidth="1"/>
    <col min="3" max="3" width="43.28515625" customWidth="1"/>
    <col min="4" max="5" width="9.140625" style="10"/>
    <col min="6" max="7" width="9.5703125" style="90" bestFit="1" customWidth="1"/>
    <col min="8" max="8" width="9.140625" style="10"/>
    <col min="9" max="9" width="9.5703125" style="90" bestFit="1" customWidth="1"/>
    <col min="10" max="10" width="10.5703125" style="10" bestFit="1" customWidth="1"/>
    <col min="11" max="11" width="9.140625" style="90"/>
    <col min="12" max="12" width="12.7109375" style="90" bestFit="1" customWidth="1"/>
    <col min="13" max="13" width="13.85546875" customWidth="1"/>
  </cols>
  <sheetData>
    <row r="1" spans="1:30">
      <c r="F1" s="10"/>
      <c r="J1" s="90"/>
      <c r="K1" s="130"/>
      <c r="L1" s="130"/>
    </row>
    <row r="2" spans="1:30">
      <c r="C2" s="131" t="s">
        <v>95</v>
      </c>
      <c r="D2" s="131"/>
      <c r="E2" s="131"/>
      <c r="F2" s="131"/>
      <c r="G2" s="131"/>
      <c r="H2" s="131"/>
      <c r="I2" s="131"/>
      <c r="J2" s="168" t="s">
        <v>108</v>
      </c>
      <c r="K2" s="132"/>
    </row>
    <row r="3" spans="1:30" ht="28.5" customHeight="1">
      <c r="C3" s="131"/>
      <c r="D3" s="131"/>
      <c r="E3" s="131"/>
      <c r="F3" s="131"/>
      <c r="G3" s="131"/>
      <c r="H3" s="131"/>
      <c r="I3" s="131"/>
      <c r="J3" s="90"/>
    </row>
    <row r="4" spans="1:30" ht="15.75" thickBot="1"/>
    <row r="5" spans="1:30" ht="36" customHeight="1">
      <c r="A5" s="133" t="s">
        <v>6</v>
      </c>
      <c r="B5" s="9"/>
      <c r="C5" s="135" t="s">
        <v>7</v>
      </c>
      <c r="D5" s="135" t="s">
        <v>8</v>
      </c>
      <c r="E5" s="137" t="s">
        <v>9</v>
      </c>
      <c r="F5" s="139" t="s">
        <v>10</v>
      </c>
      <c r="G5" s="139"/>
      <c r="H5" s="139" t="s">
        <v>109</v>
      </c>
      <c r="I5" s="139"/>
      <c r="J5" s="140" t="s">
        <v>11</v>
      </c>
      <c r="K5" s="141"/>
      <c r="L5" s="142" t="s">
        <v>15</v>
      </c>
    </row>
    <row r="6" spans="1:30" ht="68.25" customHeight="1" thickBot="1">
      <c r="A6" s="134"/>
      <c r="B6" s="6" t="s">
        <v>12</v>
      </c>
      <c r="C6" s="136"/>
      <c r="D6" s="136"/>
      <c r="E6" s="138"/>
      <c r="F6" s="17" t="s">
        <v>13</v>
      </c>
      <c r="G6" s="17" t="s">
        <v>14</v>
      </c>
      <c r="H6" s="8" t="s">
        <v>13</v>
      </c>
      <c r="I6" s="17" t="s">
        <v>14</v>
      </c>
      <c r="J6" s="7" t="s">
        <v>13</v>
      </c>
      <c r="K6" s="20" t="s">
        <v>14</v>
      </c>
      <c r="L6" s="143"/>
    </row>
    <row r="7" spans="1:30" ht="32.25" customHeight="1">
      <c r="A7" s="125">
        <v>1</v>
      </c>
      <c r="B7" s="127" t="s">
        <v>87</v>
      </c>
      <c r="C7" s="128"/>
      <c r="D7" s="128"/>
      <c r="E7" s="23"/>
      <c r="F7" s="23"/>
      <c r="G7" s="23"/>
      <c r="H7" s="23"/>
      <c r="I7" s="24"/>
      <c r="J7" s="23"/>
      <c r="K7" s="24"/>
      <c r="L7" s="29"/>
    </row>
    <row r="8" spans="1:30" ht="48.75" customHeight="1">
      <c r="A8" s="126"/>
      <c r="B8" s="41">
        <v>1.1000000000000001</v>
      </c>
      <c r="C8" s="14" t="s">
        <v>40</v>
      </c>
      <c r="D8" s="2" t="s">
        <v>16</v>
      </c>
      <c r="E8" s="2">
        <v>433</v>
      </c>
      <c r="F8" s="16"/>
      <c r="G8" s="16">
        <f t="shared" ref="G8:G11" si="0">F8*E8</f>
        <v>0</v>
      </c>
      <c r="H8" s="2"/>
      <c r="I8" s="16">
        <f t="shared" ref="I8:I11" si="1">H8*E8</f>
        <v>0</v>
      </c>
      <c r="J8" s="2"/>
      <c r="K8" s="16">
        <f t="shared" ref="K8:K11" si="2">J8*E8</f>
        <v>0</v>
      </c>
      <c r="L8" s="21">
        <f t="shared" ref="L8:L11" si="3">K8+I8+G8</f>
        <v>0</v>
      </c>
    </row>
    <row r="9" spans="1:30" ht="29.25" customHeight="1">
      <c r="A9" s="126"/>
      <c r="B9" s="41">
        <v>1.3</v>
      </c>
      <c r="C9" s="43" t="s">
        <v>38</v>
      </c>
      <c r="D9" s="2" t="s">
        <v>16</v>
      </c>
      <c r="E9" s="2">
        <f>E8</f>
        <v>433</v>
      </c>
      <c r="F9" s="16"/>
      <c r="G9" s="16">
        <f t="shared" si="0"/>
        <v>0</v>
      </c>
      <c r="H9" s="2"/>
      <c r="I9" s="16">
        <f t="shared" si="1"/>
        <v>0</v>
      </c>
      <c r="J9" s="2"/>
      <c r="K9" s="16">
        <f t="shared" si="2"/>
        <v>0</v>
      </c>
      <c r="L9" s="21">
        <f t="shared" si="3"/>
        <v>0</v>
      </c>
      <c r="AD9">
        <f>'V სართილი'!E8</f>
        <v>433</v>
      </c>
    </row>
    <row r="10" spans="1:30" ht="73.5" customHeight="1">
      <c r="A10" s="126"/>
      <c r="B10" s="41">
        <v>1.4</v>
      </c>
      <c r="C10" s="39" t="s">
        <v>89</v>
      </c>
      <c r="D10" s="2" t="s">
        <v>16</v>
      </c>
      <c r="E10" s="41">
        <f>E9</f>
        <v>433</v>
      </c>
      <c r="F10" s="38"/>
      <c r="G10" s="38">
        <f t="shared" si="0"/>
        <v>0</v>
      </c>
      <c r="H10" s="41"/>
      <c r="I10" s="38">
        <f t="shared" si="1"/>
        <v>0</v>
      </c>
      <c r="J10" s="41"/>
      <c r="K10" s="38">
        <f t="shared" si="2"/>
        <v>0</v>
      </c>
      <c r="L10" s="42">
        <f t="shared" si="3"/>
        <v>0</v>
      </c>
    </row>
    <row r="11" spans="1:30" ht="48" customHeight="1" thickBot="1">
      <c r="A11" s="126"/>
      <c r="B11" s="41">
        <v>1.6</v>
      </c>
      <c r="C11" s="39" t="s">
        <v>36</v>
      </c>
      <c r="D11" s="2" t="s">
        <v>16</v>
      </c>
      <c r="E11" s="41">
        <v>120</v>
      </c>
      <c r="F11" s="38"/>
      <c r="G11" s="38">
        <f t="shared" si="0"/>
        <v>0</v>
      </c>
      <c r="H11" s="41"/>
      <c r="I11" s="38">
        <f t="shared" si="1"/>
        <v>0</v>
      </c>
      <c r="J11" s="41"/>
      <c r="K11" s="38">
        <f t="shared" si="2"/>
        <v>0</v>
      </c>
      <c r="L11" s="42">
        <f t="shared" si="3"/>
        <v>0</v>
      </c>
    </row>
    <row r="12" spans="1:30" ht="31.5" customHeight="1">
      <c r="A12" s="125">
        <v>2</v>
      </c>
      <c r="B12" s="127" t="s">
        <v>25</v>
      </c>
      <c r="C12" s="128"/>
      <c r="D12" s="128"/>
      <c r="E12" s="22"/>
      <c r="F12" s="22"/>
      <c r="G12" s="22"/>
      <c r="H12" s="22"/>
      <c r="I12" s="22"/>
      <c r="J12" s="22"/>
      <c r="K12" s="22"/>
      <c r="L12" s="47"/>
    </row>
    <row r="13" spans="1:30" ht="45.75" customHeight="1">
      <c r="A13" s="126"/>
      <c r="B13" s="41">
        <v>2.1</v>
      </c>
      <c r="C13" s="13" t="s">
        <v>94</v>
      </c>
      <c r="D13" s="2" t="s">
        <v>16</v>
      </c>
      <c r="E13" s="2">
        <f>314+37.5+42.5+98.2</f>
        <v>492.2</v>
      </c>
      <c r="F13" s="16"/>
      <c r="G13" s="38">
        <f t="shared" ref="G13:G24" si="4">F13*E13</f>
        <v>0</v>
      </c>
      <c r="H13" s="2"/>
      <c r="I13" s="38">
        <f t="shared" ref="I13:I24" si="5">H13*E13</f>
        <v>0</v>
      </c>
      <c r="J13" s="2"/>
      <c r="K13" s="38">
        <f t="shared" ref="K13:K24" si="6">J13*E13</f>
        <v>0</v>
      </c>
      <c r="L13" s="42">
        <f t="shared" ref="L13:L24" si="7">K13+I13+G13</f>
        <v>0</v>
      </c>
    </row>
    <row r="14" spans="1:30" ht="46.5" customHeight="1">
      <c r="A14" s="126"/>
      <c r="B14" s="41">
        <v>2.2000000000000002</v>
      </c>
      <c r="C14" s="13" t="s">
        <v>27</v>
      </c>
      <c r="D14" s="2" t="s">
        <v>16</v>
      </c>
      <c r="E14" s="2">
        <v>37.5</v>
      </c>
      <c r="F14" s="16"/>
      <c r="G14" s="38">
        <f t="shared" si="4"/>
        <v>0</v>
      </c>
      <c r="H14" s="2"/>
      <c r="I14" s="38">
        <f t="shared" si="5"/>
        <v>0</v>
      </c>
      <c r="J14" s="2"/>
      <c r="K14" s="38">
        <f t="shared" si="6"/>
        <v>0</v>
      </c>
      <c r="L14" s="42">
        <f t="shared" si="7"/>
        <v>0</v>
      </c>
    </row>
    <row r="15" spans="1:30" ht="22.5" customHeight="1">
      <c r="A15" s="126"/>
      <c r="B15" s="41">
        <v>2.2999999999999998</v>
      </c>
      <c r="C15" s="43" t="s">
        <v>28</v>
      </c>
      <c r="D15" s="2" t="s">
        <v>16</v>
      </c>
      <c r="E15" s="2">
        <f>E13+E14</f>
        <v>529.70000000000005</v>
      </c>
      <c r="F15" s="16"/>
      <c r="G15" s="38">
        <f t="shared" si="4"/>
        <v>0</v>
      </c>
      <c r="H15" s="2"/>
      <c r="I15" s="38">
        <f t="shared" si="5"/>
        <v>0</v>
      </c>
      <c r="J15" s="2"/>
      <c r="K15" s="38">
        <f t="shared" si="6"/>
        <v>0</v>
      </c>
      <c r="L15" s="42">
        <f t="shared" si="7"/>
        <v>0</v>
      </c>
    </row>
    <row r="16" spans="1:30" ht="21.75" customHeight="1">
      <c r="A16" s="126"/>
      <c r="B16" s="41">
        <v>2.4</v>
      </c>
      <c r="C16" s="43" t="s">
        <v>29</v>
      </c>
      <c r="D16" s="2" t="s">
        <v>16</v>
      </c>
      <c r="E16" s="2">
        <f>E15</f>
        <v>529.70000000000005</v>
      </c>
      <c r="F16" s="16"/>
      <c r="G16" s="38">
        <f t="shared" si="4"/>
        <v>0</v>
      </c>
      <c r="H16" s="2"/>
      <c r="I16" s="38">
        <f t="shared" si="5"/>
        <v>0</v>
      </c>
      <c r="J16" s="2"/>
      <c r="K16" s="38">
        <f t="shared" si="6"/>
        <v>0</v>
      </c>
      <c r="L16" s="42">
        <f t="shared" si="7"/>
        <v>0</v>
      </c>
    </row>
    <row r="17" spans="1:12" ht="30">
      <c r="A17" s="126"/>
      <c r="B17" s="41">
        <v>2.5</v>
      </c>
      <c r="C17" s="39" t="s">
        <v>30</v>
      </c>
      <c r="D17" s="2" t="s">
        <v>16</v>
      </c>
      <c r="E17" s="41">
        <f>E16</f>
        <v>529.70000000000005</v>
      </c>
      <c r="F17" s="38"/>
      <c r="G17" s="38">
        <f t="shared" si="4"/>
        <v>0</v>
      </c>
      <c r="H17" s="41"/>
      <c r="I17" s="38">
        <f t="shared" si="5"/>
        <v>0</v>
      </c>
      <c r="J17" s="41"/>
      <c r="K17" s="38">
        <f t="shared" si="6"/>
        <v>0</v>
      </c>
      <c r="L17" s="42">
        <f t="shared" si="7"/>
        <v>0</v>
      </c>
    </row>
    <row r="18" spans="1:12" ht="22.5" customHeight="1">
      <c r="A18" s="126"/>
      <c r="B18" s="41">
        <v>2.6</v>
      </c>
      <c r="C18" s="43" t="s">
        <v>84</v>
      </c>
      <c r="D18" s="2" t="s">
        <v>16</v>
      </c>
      <c r="E18" s="2">
        <v>20</v>
      </c>
      <c r="F18" s="16"/>
      <c r="G18" s="38">
        <f t="shared" si="4"/>
        <v>0</v>
      </c>
      <c r="H18" s="2"/>
      <c r="I18" s="38">
        <f t="shared" si="5"/>
        <v>0</v>
      </c>
      <c r="J18" s="2"/>
      <c r="K18" s="38">
        <f t="shared" si="6"/>
        <v>0</v>
      </c>
      <c r="L18" s="42">
        <f t="shared" si="7"/>
        <v>0</v>
      </c>
    </row>
    <row r="19" spans="1:12" ht="21.75" customHeight="1">
      <c r="A19" s="126"/>
      <c r="B19" s="41">
        <v>2.7</v>
      </c>
      <c r="C19" s="43" t="s">
        <v>85</v>
      </c>
      <c r="D19" s="2" t="s">
        <v>16</v>
      </c>
      <c r="E19" s="2">
        <f>E18</f>
        <v>20</v>
      </c>
      <c r="F19" s="16"/>
      <c r="G19" s="38">
        <f t="shared" si="4"/>
        <v>0</v>
      </c>
      <c r="H19" s="2"/>
      <c r="I19" s="38">
        <f t="shared" si="5"/>
        <v>0</v>
      </c>
      <c r="J19" s="2"/>
      <c r="K19" s="38">
        <f t="shared" si="6"/>
        <v>0</v>
      </c>
      <c r="L19" s="42">
        <f t="shared" si="7"/>
        <v>0</v>
      </c>
    </row>
    <row r="20" spans="1:12" ht="30">
      <c r="A20" s="126"/>
      <c r="B20" s="41">
        <v>2.8</v>
      </c>
      <c r="C20" s="39" t="s">
        <v>86</v>
      </c>
      <c r="D20" s="2" t="s">
        <v>16</v>
      </c>
      <c r="E20" s="41">
        <f>E19</f>
        <v>20</v>
      </c>
      <c r="F20" s="38"/>
      <c r="G20" s="38">
        <f t="shared" si="4"/>
        <v>0</v>
      </c>
      <c r="H20" s="41"/>
      <c r="I20" s="38">
        <f t="shared" si="5"/>
        <v>0</v>
      </c>
      <c r="J20" s="41"/>
      <c r="K20" s="38">
        <f t="shared" si="6"/>
        <v>0</v>
      </c>
      <c r="L20" s="42">
        <f t="shared" si="7"/>
        <v>0</v>
      </c>
    </row>
    <row r="21" spans="1:12" ht="33.75" customHeight="1" thickBot="1">
      <c r="A21" s="129"/>
      <c r="B21" s="41">
        <v>2.9</v>
      </c>
      <c r="C21" s="15" t="s">
        <v>26</v>
      </c>
      <c r="D21" s="11" t="s">
        <v>16</v>
      </c>
      <c r="E21" s="11">
        <f>98+12.5</f>
        <v>110.5</v>
      </c>
      <c r="F21" s="18"/>
      <c r="G21" s="48">
        <f t="shared" si="4"/>
        <v>0</v>
      </c>
      <c r="H21" s="11"/>
      <c r="I21" s="48">
        <f t="shared" si="5"/>
        <v>0</v>
      </c>
      <c r="J21" s="11"/>
      <c r="K21" s="48">
        <f t="shared" si="6"/>
        <v>0</v>
      </c>
      <c r="L21" s="49">
        <f t="shared" si="7"/>
        <v>0</v>
      </c>
    </row>
    <row r="22" spans="1:12" ht="30" customHeight="1">
      <c r="A22" s="150">
        <v>3</v>
      </c>
      <c r="B22" s="152" t="s">
        <v>24</v>
      </c>
      <c r="C22" s="152"/>
      <c r="D22" s="153"/>
      <c r="E22" s="23"/>
      <c r="F22" s="22"/>
      <c r="G22" s="22"/>
      <c r="H22" s="22"/>
      <c r="I22" s="22"/>
      <c r="J22" s="22"/>
      <c r="K22" s="22"/>
      <c r="L22" s="47"/>
    </row>
    <row r="23" spans="1:12" ht="59.25" customHeight="1">
      <c r="A23" s="151"/>
      <c r="B23" s="41">
        <v>3.1</v>
      </c>
      <c r="C23" s="13" t="s">
        <v>34</v>
      </c>
      <c r="D23" s="2" t="s">
        <v>16</v>
      </c>
      <c r="E23" s="2">
        <f>43+313.5+98.5+12.5+117</f>
        <v>584.5</v>
      </c>
      <c r="F23" s="16"/>
      <c r="G23" s="38">
        <f t="shared" ref="G23" si="8">F23*E23</f>
        <v>0</v>
      </c>
      <c r="H23" s="2"/>
      <c r="I23" s="38">
        <f t="shared" ref="I23" si="9">H23*E23</f>
        <v>0</v>
      </c>
      <c r="J23" s="2"/>
      <c r="K23" s="38">
        <f t="shared" ref="K23" si="10">J23*E23</f>
        <v>0</v>
      </c>
      <c r="L23" s="42">
        <f t="shared" ref="L23" si="11">K23+I23+G23</f>
        <v>0</v>
      </c>
    </row>
    <row r="24" spans="1:12" ht="18" customHeight="1" thickBot="1">
      <c r="A24" s="151"/>
      <c r="B24" s="41">
        <v>3.2</v>
      </c>
      <c r="C24" s="13" t="s">
        <v>33</v>
      </c>
      <c r="D24" s="2" t="s">
        <v>16</v>
      </c>
      <c r="E24" s="2">
        <v>37.5</v>
      </c>
      <c r="F24" s="16"/>
      <c r="G24" s="38">
        <f t="shared" si="4"/>
        <v>0</v>
      </c>
      <c r="H24" s="2"/>
      <c r="I24" s="38">
        <f t="shared" si="5"/>
        <v>0</v>
      </c>
      <c r="J24" s="2"/>
      <c r="K24" s="38">
        <f t="shared" si="6"/>
        <v>0</v>
      </c>
      <c r="L24" s="42">
        <f t="shared" si="7"/>
        <v>0</v>
      </c>
    </row>
    <row r="25" spans="1:12" ht="24" customHeight="1" thickBot="1">
      <c r="A25" s="144" t="s">
        <v>17</v>
      </c>
      <c r="B25" s="145"/>
      <c r="C25" s="145"/>
      <c r="D25" s="25"/>
      <c r="E25" s="25"/>
      <c r="F25" s="26"/>
      <c r="G25" s="45">
        <f>SUM(G8:G24)</f>
        <v>0</v>
      </c>
      <c r="H25" s="27"/>
      <c r="I25" s="45">
        <f>SUM(I8:I24)</f>
        <v>0</v>
      </c>
      <c r="J25" s="27"/>
      <c r="K25" s="45">
        <f>SUM(K8:K24)</f>
        <v>0</v>
      </c>
      <c r="L25" s="30">
        <f>SUM(L8:L24)</f>
        <v>0</v>
      </c>
    </row>
    <row r="26" spans="1:12" ht="24" customHeight="1" thickBot="1">
      <c r="A26" s="146" t="s">
        <v>22</v>
      </c>
      <c r="B26" s="147"/>
      <c r="C26" s="147"/>
      <c r="D26" s="50"/>
      <c r="E26" s="52" t="s">
        <v>31</v>
      </c>
      <c r="F26" s="32"/>
      <c r="G26" s="32"/>
      <c r="H26" s="31"/>
      <c r="I26" s="32"/>
      <c r="J26" s="31"/>
      <c r="K26" s="32"/>
      <c r="L26" s="33">
        <f>L25*D26</f>
        <v>0</v>
      </c>
    </row>
    <row r="27" spans="1:12" ht="24" customHeight="1" thickBot="1">
      <c r="A27" s="144" t="s">
        <v>17</v>
      </c>
      <c r="B27" s="145"/>
      <c r="C27" s="145"/>
      <c r="D27" s="25"/>
      <c r="E27" s="25"/>
      <c r="F27" s="26"/>
      <c r="G27" s="25"/>
      <c r="H27" s="25"/>
      <c r="I27" s="25"/>
      <c r="J27" s="25"/>
      <c r="K27" s="25"/>
      <c r="L27" s="30">
        <f>L26+L25</f>
        <v>0</v>
      </c>
    </row>
    <row r="28" spans="1:12" ht="24" customHeight="1" thickBot="1">
      <c r="A28" s="148" t="s">
        <v>20</v>
      </c>
      <c r="B28" s="149"/>
      <c r="C28" s="149"/>
      <c r="D28" s="50"/>
      <c r="E28" s="51" t="s">
        <v>31</v>
      </c>
      <c r="F28" s="19"/>
      <c r="G28" s="19"/>
      <c r="H28" s="12"/>
      <c r="I28" s="19"/>
      <c r="J28" s="12"/>
      <c r="K28" s="19"/>
      <c r="L28" s="37">
        <f>L27*D28</f>
        <v>0</v>
      </c>
    </row>
    <row r="29" spans="1:12" ht="24" customHeight="1" thickBot="1">
      <c r="A29" s="144" t="s">
        <v>17</v>
      </c>
      <c r="B29" s="145"/>
      <c r="C29" s="145"/>
      <c r="D29" s="25"/>
      <c r="E29" s="25"/>
      <c r="F29" s="26"/>
      <c r="G29" s="25"/>
      <c r="H29" s="25"/>
      <c r="I29" s="25"/>
      <c r="J29" s="25"/>
      <c r="K29" s="25"/>
      <c r="L29" s="30">
        <f>L28+L27</f>
        <v>0</v>
      </c>
    </row>
    <row r="30" spans="1:12" ht="24" customHeight="1" thickBot="1">
      <c r="A30" s="148" t="s">
        <v>23</v>
      </c>
      <c r="B30" s="149"/>
      <c r="C30" s="149"/>
      <c r="D30" s="50"/>
      <c r="E30" s="51" t="s">
        <v>31</v>
      </c>
      <c r="F30" s="19"/>
      <c r="G30" s="19"/>
      <c r="H30" s="12"/>
      <c r="I30" s="19"/>
      <c r="J30" s="12"/>
      <c r="K30" s="19"/>
      <c r="L30" s="37">
        <f>L29*D30</f>
        <v>0</v>
      </c>
    </row>
    <row r="31" spans="1:12" ht="24" customHeight="1" thickBot="1">
      <c r="A31" s="144" t="s">
        <v>17</v>
      </c>
      <c r="B31" s="145"/>
      <c r="C31" s="145"/>
      <c r="D31" s="25"/>
      <c r="E31" s="25"/>
      <c r="F31" s="26"/>
      <c r="G31" s="25"/>
      <c r="H31" s="25"/>
      <c r="I31" s="25"/>
      <c r="J31" s="25"/>
      <c r="K31" s="25"/>
      <c r="L31" s="30">
        <f>L30+L29</f>
        <v>0</v>
      </c>
    </row>
    <row r="32" spans="1:12" ht="24" customHeight="1" thickBot="1">
      <c r="A32" s="148" t="s">
        <v>21</v>
      </c>
      <c r="B32" s="149"/>
      <c r="C32" s="149"/>
      <c r="D32" s="50"/>
      <c r="E32" s="51" t="s">
        <v>31</v>
      </c>
      <c r="F32" s="19"/>
      <c r="G32" s="19"/>
      <c r="H32" s="12"/>
      <c r="I32" s="19"/>
      <c r="J32" s="12"/>
      <c r="K32" s="19"/>
      <c r="L32" s="37">
        <f>L31*D32</f>
        <v>0</v>
      </c>
    </row>
    <row r="33" spans="1:12" ht="24" customHeight="1" thickBot="1">
      <c r="A33" s="144" t="s">
        <v>17</v>
      </c>
      <c r="B33" s="145"/>
      <c r="C33" s="145"/>
      <c r="D33" s="25"/>
      <c r="E33" s="25"/>
      <c r="F33" s="26"/>
      <c r="G33" s="25"/>
      <c r="H33" s="25"/>
      <c r="I33" s="25"/>
      <c r="J33" s="25"/>
      <c r="K33" s="25"/>
      <c r="L33" s="30">
        <f>L32+L31</f>
        <v>0</v>
      </c>
    </row>
    <row r="34" spans="1:12" ht="24" customHeight="1" thickBot="1">
      <c r="A34" s="156" t="s">
        <v>18</v>
      </c>
      <c r="B34" s="157"/>
      <c r="C34" s="157"/>
      <c r="D34" s="50"/>
      <c r="E34" s="51" t="s">
        <v>31</v>
      </c>
      <c r="F34" s="35"/>
      <c r="G34" s="35"/>
      <c r="H34" s="34"/>
      <c r="I34" s="35"/>
      <c r="J34" s="34"/>
      <c r="K34" s="35"/>
      <c r="L34" s="36">
        <f>L33*0.18</f>
        <v>0</v>
      </c>
    </row>
    <row r="35" spans="1:12" ht="28.5" customHeight="1" thickBot="1">
      <c r="A35" s="158" t="s">
        <v>17</v>
      </c>
      <c r="B35" s="159"/>
      <c r="C35" s="159"/>
      <c r="D35" s="28"/>
      <c r="E35" s="28"/>
      <c r="F35" s="28"/>
      <c r="G35" s="28"/>
      <c r="H35" s="28"/>
      <c r="I35" s="28"/>
      <c r="J35" s="28"/>
      <c r="K35" s="154">
        <f>L34+L33</f>
        <v>0</v>
      </c>
      <c r="L35" s="155"/>
    </row>
  </sheetData>
  <mergeCells count="29">
    <mergeCell ref="A22:A24"/>
    <mergeCell ref="B22:D22"/>
    <mergeCell ref="K35:L35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7:A11"/>
    <mergeCell ref="B7:D7"/>
    <mergeCell ref="A12:A21"/>
    <mergeCell ref="K1:L1"/>
    <mergeCell ref="C2:I3"/>
    <mergeCell ref="J2:K2"/>
    <mergeCell ref="A5:A6"/>
    <mergeCell ref="C5:C6"/>
    <mergeCell ref="D5:D6"/>
    <mergeCell ref="E5:E6"/>
    <mergeCell ref="F5:G5"/>
    <mergeCell ref="H5:I5"/>
    <mergeCell ref="J5:K5"/>
    <mergeCell ref="L5:L6"/>
    <mergeCell ref="B12:D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M6" sqref="M6"/>
    </sheetView>
  </sheetViews>
  <sheetFormatPr defaultRowHeight="15"/>
  <cols>
    <col min="1" max="1" width="5.42578125" customWidth="1"/>
    <col min="2" max="2" width="6.5703125" style="10" customWidth="1"/>
    <col min="3" max="3" width="43.28515625" customWidth="1"/>
    <col min="4" max="5" width="9.140625" style="10"/>
    <col min="6" max="7" width="9.5703125" style="91" bestFit="1" customWidth="1"/>
    <col min="8" max="8" width="9.140625" style="10"/>
    <col min="9" max="9" width="9.5703125" style="91" bestFit="1" customWidth="1"/>
    <col min="10" max="10" width="10.5703125" style="10" bestFit="1" customWidth="1"/>
    <col min="11" max="11" width="9.140625" style="91"/>
    <col min="12" max="12" width="12.7109375" style="91" bestFit="1" customWidth="1"/>
    <col min="13" max="13" width="30" customWidth="1"/>
  </cols>
  <sheetData>
    <row r="1" spans="1:12">
      <c r="F1" s="10"/>
      <c r="J1" s="91"/>
      <c r="K1" s="130"/>
      <c r="L1" s="130"/>
    </row>
    <row r="2" spans="1:12" ht="15" customHeight="1">
      <c r="C2" s="131" t="s">
        <v>91</v>
      </c>
      <c r="D2" s="131"/>
      <c r="E2" s="131"/>
      <c r="F2" s="131"/>
      <c r="G2" s="131"/>
      <c r="H2" s="131"/>
      <c r="I2" s="131"/>
      <c r="J2" s="168" t="s">
        <v>108</v>
      </c>
      <c r="K2" s="168"/>
      <c r="L2" s="169"/>
    </row>
    <row r="3" spans="1:12" ht="30" customHeight="1">
      <c r="C3" s="131"/>
      <c r="D3" s="131"/>
      <c r="E3" s="131"/>
      <c r="F3" s="131"/>
      <c r="G3" s="131"/>
      <c r="H3" s="131"/>
      <c r="I3" s="131"/>
      <c r="J3" s="91"/>
    </row>
    <row r="4" spans="1:12" ht="15.75" thickBot="1"/>
    <row r="5" spans="1:12" ht="36" customHeight="1">
      <c r="A5" s="133" t="s">
        <v>6</v>
      </c>
      <c r="B5" s="9"/>
      <c r="C5" s="135" t="s">
        <v>7</v>
      </c>
      <c r="D5" s="135" t="s">
        <v>8</v>
      </c>
      <c r="E5" s="137" t="s">
        <v>9</v>
      </c>
      <c r="F5" s="139" t="s">
        <v>10</v>
      </c>
      <c r="G5" s="139"/>
      <c r="H5" s="139" t="s">
        <v>109</v>
      </c>
      <c r="I5" s="139"/>
      <c r="J5" s="140" t="s">
        <v>11</v>
      </c>
      <c r="K5" s="141"/>
      <c r="L5" s="142" t="s">
        <v>15</v>
      </c>
    </row>
    <row r="6" spans="1:12" ht="68.25" customHeight="1" thickBot="1">
      <c r="A6" s="134"/>
      <c r="B6" s="6" t="s">
        <v>12</v>
      </c>
      <c r="C6" s="136"/>
      <c r="D6" s="136"/>
      <c r="E6" s="138"/>
      <c r="F6" s="17" t="s">
        <v>13</v>
      </c>
      <c r="G6" s="17" t="s">
        <v>14</v>
      </c>
      <c r="H6" s="8" t="s">
        <v>13</v>
      </c>
      <c r="I6" s="17" t="s">
        <v>14</v>
      </c>
      <c r="J6" s="7" t="s">
        <v>13</v>
      </c>
      <c r="K6" s="20" t="s">
        <v>14</v>
      </c>
      <c r="L6" s="143"/>
    </row>
    <row r="7" spans="1:12" ht="32.25" customHeight="1">
      <c r="A7" s="125">
        <v>1</v>
      </c>
      <c r="B7" s="127" t="s">
        <v>102</v>
      </c>
      <c r="C7" s="128"/>
      <c r="D7" s="128"/>
      <c r="E7" s="23"/>
      <c r="F7" s="23"/>
      <c r="G7" s="23"/>
      <c r="H7" s="23"/>
      <c r="I7" s="24"/>
      <c r="J7" s="23"/>
      <c r="K7" s="24"/>
      <c r="L7" s="29"/>
    </row>
    <row r="8" spans="1:12" ht="36" customHeight="1">
      <c r="A8" s="126"/>
      <c r="B8" s="41">
        <v>1.1000000000000001</v>
      </c>
      <c r="C8" s="14" t="s">
        <v>105</v>
      </c>
      <c r="D8" s="2" t="s">
        <v>106</v>
      </c>
      <c r="E8" s="2">
        <v>5</v>
      </c>
      <c r="F8" s="16"/>
      <c r="G8" s="16">
        <f t="shared" ref="G8:G10" si="0">F8*E8</f>
        <v>0</v>
      </c>
      <c r="H8" s="2"/>
      <c r="I8" s="16">
        <f t="shared" ref="I8:I10" si="1">H8*E8</f>
        <v>0</v>
      </c>
      <c r="J8" s="2"/>
      <c r="K8" s="16">
        <f t="shared" ref="K8:K10" si="2">J8*E8</f>
        <v>0</v>
      </c>
      <c r="L8" s="21">
        <f t="shared" ref="L8:L10" si="3">K8+I8+G8</f>
        <v>0</v>
      </c>
    </row>
    <row r="9" spans="1:12" ht="47.25" customHeight="1">
      <c r="A9" s="126"/>
      <c r="B9" s="41">
        <v>1.2</v>
      </c>
      <c r="C9" s="43" t="s">
        <v>103</v>
      </c>
      <c r="D9" s="2" t="s">
        <v>107</v>
      </c>
      <c r="E9" s="2">
        <v>192</v>
      </c>
      <c r="F9" s="16"/>
      <c r="G9" s="16">
        <f t="shared" si="0"/>
        <v>0</v>
      </c>
      <c r="H9" s="2"/>
      <c r="I9" s="16">
        <f t="shared" si="1"/>
        <v>0</v>
      </c>
      <c r="J9" s="2"/>
      <c r="K9" s="16">
        <f t="shared" si="2"/>
        <v>0</v>
      </c>
      <c r="L9" s="21">
        <f t="shared" si="3"/>
        <v>0</v>
      </c>
    </row>
    <row r="10" spans="1:12" ht="48" customHeight="1" thickBot="1">
      <c r="A10" s="126"/>
      <c r="B10" s="41">
        <v>1.3</v>
      </c>
      <c r="C10" s="43" t="s">
        <v>104</v>
      </c>
      <c r="D10" s="2" t="s">
        <v>107</v>
      </c>
      <c r="E10" s="2">
        <v>192</v>
      </c>
      <c r="F10" s="16"/>
      <c r="G10" s="16">
        <f t="shared" si="0"/>
        <v>0</v>
      </c>
      <c r="H10" s="2"/>
      <c r="I10" s="16">
        <f t="shared" si="1"/>
        <v>0</v>
      </c>
      <c r="J10" s="2"/>
      <c r="K10" s="16">
        <f t="shared" si="2"/>
        <v>0</v>
      </c>
      <c r="L10" s="21">
        <f t="shared" si="3"/>
        <v>0</v>
      </c>
    </row>
    <row r="11" spans="1:12" ht="24" customHeight="1" thickBot="1">
      <c r="A11" s="144" t="s">
        <v>17</v>
      </c>
      <c r="B11" s="145"/>
      <c r="C11" s="145"/>
      <c r="D11" s="25"/>
      <c r="E11" s="25"/>
      <c r="F11" s="26"/>
      <c r="G11" s="45">
        <f>SUM(G8:G10)</f>
        <v>0</v>
      </c>
      <c r="H11" s="27"/>
      <c r="I11" s="45">
        <f>SUM(I8:I10)</f>
        <v>0</v>
      </c>
      <c r="J11" s="27"/>
      <c r="K11" s="45">
        <f>SUM(K8:K10)</f>
        <v>0</v>
      </c>
      <c r="L11" s="30">
        <f>SUM(L8:L10)</f>
        <v>0</v>
      </c>
    </row>
    <row r="12" spans="1:12" ht="24" customHeight="1" thickBot="1">
      <c r="A12" s="146" t="s">
        <v>22</v>
      </c>
      <c r="B12" s="147"/>
      <c r="C12" s="147"/>
      <c r="D12" s="50"/>
      <c r="E12" s="52" t="s">
        <v>31</v>
      </c>
      <c r="F12" s="32"/>
      <c r="G12" s="32"/>
      <c r="H12" s="31"/>
      <c r="I12" s="32"/>
      <c r="J12" s="31"/>
      <c r="K12" s="32"/>
      <c r="L12" s="33">
        <f>L11*D12</f>
        <v>0</v>
      </c>
    </row>
    <row r="13" spans="1:12" ht="24" customHeight="1" thickBot="1">
      <c r="A13" s="144" t="s">
        <v>17</v>
      </c>
      <c r="B13" s="145"/>
      <c r="C13" s="145"/>
      <c r="D13" s="25"/>
      <c r="E13" s="25"/>
      <c r="F13" s="26"/>
      <c r="G13" s="25"/>
      <c r="H13" s="25"/>
      <c r="I13" s="25"/>
      <c r="J13" s="25"/>
      <c r="K13" s="25"/>
      <c r="L13" s="30">
        <f>L12+L11</f>
        <v>0</v>
      </c>
    </row>
    <row r="14" spans="1:12" ht="24" customHeight="1" thickBot="1">
      <c r="A14" s="148" t="s">
        <v>20</v>
      </c>
      <c r="B14" s="149"/>
      <c r="C14" s="149"/>
      <c r="D14" s="50"/>
      <c r="E14" s="51" t="s">
        <v>31</v>
      </c>
      <c r="F14" s="19"/>
      <c r="G14" s="19"/>
      <c r="H14" s="12"/>
      <c r="I14" s="19"/>
      <c r="J14" s="12"/>
      <c r="K14" s="19"/>
      <c r="L14" s="37">
        <f>L13*D14</f>
        <v>0</v>
      </c>
    </row>
    <row r="15" spans="1:12" ht="24" customHeight="1" thickBot="1">
      <c r="A15" s="144" t="s">
        <v>17</v>
      </c>
      <c r="B15" s="145"/>
      <c r="C15" s="145"/>
      <c r="D15" s="25"/>
      <c r="E15" s="25"/>
      <c r="F15" s="26"/>
      <c r="G15" s="25"/>
      <c r="H15" s="25"/>
      <c r="I15" s="25"/>
      <c r="J15" s="25"/>
      <c r="K15" s="25"/>
      <c r="L15" s="30">
        <f>L14+L13</f>
        <v>0</v>
      </c>
    </row>
    <row r="16" spans="1:12" ht="24" customHeight="1" thickBot="1">
      <c r="A16" s="148" t="s">
        <v>23</v>
      </c>
      <c r="B16" s="149"/>
      <c r="C16" s="149"/>
      <c r="D16" s="50"/>
      <c r="E16" s="51" t="s">
        <v>31</v>
      </c>
      <c r="F16" s="19"/>
      <c r="G16" s="19"/>
      <c r="H16" s="12"/>
      <c r="I16" s="19"/>
      <c r="J16" s="12"/>
      <c r="K16" s="19"/>
      <c r="L16" s="37">
        <f>L15*D16</f>
        <v>0</v>
      </c>
    </row>
    <row r="17" spans="1:12" ht="24" customHeight="1" thickBot="1">
      <c r="A17" s="144" t="s">
        <v>17</v>
      </c>
      <c r="B17" s="145"/>
      <c r="C17" s="145"/>
      <c r="D17" s="25"/>
      <c r="E17" s="25"/>
      <c r="F17" s="26"/>
      <c r="G17" s="25"/>
      <c r="H17" s="25"/>
      <c r="I17" s="25"/>
      <c r="J17" s="25"/>
      <c r="K17" s="25"/>
      <c r="L17" s="30">
        <f>L16+L15</f>
        <v>0</v>
      </c>
    </row>
    <row r="18" spans="1:12" ht="24" customHeight="1" thickBot="1">
      <c r="A18" s="148" t="s">
        <v>21</v>
      </c>
      <c r="B18" s="149"/>
      <c r="C18" s="149"/>
      <c r="D18" s="50"/>
      <c r="E18" s="51" t="s">
        <v>31</v>
      </c>
      <c r="F18" s="19"/>
      <c r="G18" s="19"/>
      <c r="H18" s="12"/>
      <c r="I18" s="19"/>
      <c r="J18" s="12"/>
      <c r="K18" s="19"/>
      <c r="L18" s="37">
        <f>L17*D18</f>
        <v>0</v>
      </c>
    </row>
    <row r="19" spans="1:12" ht="24" customHeight="1" thickBot="1">
      <c r="A19" s="144" t="s">
        <v>17</v>
      </c>
      <c r="B19" s="145"/>
      <c r="C19" s="145"/>
      <c r="D19" s="25"/>
      <c r="E19" s="25"/>
      <c r="F19" s="26"/>
      <c r="G19" s="25"/>
      <c r="H19" s="25"/>
      <c r="I19" s="25"/>
      <c r="J19" s="25"/>
      <c r="K19" s="25"/>
      <c r="L19" s="30">
        <f>L18+L17</f>
        <v>0</v>
      </c>
    </row>
    <row r="20" spans="1:12" ht="24" customHeight="1" thickBot="1">
      <c r="A20" s="156" t="s">
        <v>18</v>
      </c>
      <c r="B20" s="157"/>
      <c r="C20" s="157"/>
      <c r="D20" s="50"/>
      <c r="E20" s="51" t="s">
        <v>31</v>
      </c>
      <c r="F20" s="35"/>
      <c r="G20" s="35"/>
      <c r="H20" s="34"/>
      <c r="I20" s="35"/>
      <c r="J20" s="34"/>
      <c r="K20" s="35"/>
      <c r="L20" s="36">
        <f>L19*0.18</f>
        <v>0</v>
      </c>
    </row>
    <row r="21" spans="1:12" ht="28.5" customHeight="1" thickBot="1">
      <c r="A21" s="158" t="s">
        <v>17</v>
      </c>
      <c r="B21" s="159"/>
      <c r="C21" s="159"/>
      <c r="D21" s="28"/>
      <c r="E21" s="28"/>
      <c r="F21" s="28"/>
      <c r="G21" s="28"/>
      <c r="H21" s="28"/>
      <c r="I21" s="28"/>
      <c r="J21" s="28"/>
      <c r="K21" s="154">
        <f>L20+L19</f>
        <v>0</v>
      </c>
      <c r="L21" s="155"/>
    </row>
  </sheetData>
  <mergeCells count="25">
    <mergeCell ref="L5:L6"/>
    <mergeCell ref="A7:A10"/>
    <mergeCell ref="B7:D7"/>
    <mergeCell ref="K1:L1"/>
    <mergeCell ref="C2:I3"/>
    <mergeCell ref="A5:A6"/>
    <mergeCell ref="C5:C6"/>
    <mergeCell ref="D5:D6"/>
    <mergeCell ref="E5:E6"/>
    <mergeCell ref="F5:G5"/>
    <mergeCell ref="H5:I5"/>
    <mergeCell ref="J5:K5"/>
    <mergeCell ref="J2:K2"/>
    <mergeCell ref="K21:L21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6"/>
  <sheetViews>
    <sheetView workbookViewId="0">
      <selection activeCell="O83" sqref="O83"/>
    </sheetView>
  </sheetViews>
  <sheetFormatPr defaultRowHeight="15"/>
  <cols>
    <col min="1" max="1" width="4.5703125" customWidth="1"/>
    <col min="2" max="2" width="8" customWidth="1"/>
    <col min="3" max="3" width="12.7109375" customWidth="1"/>
    <col min="4" max="4" width="8.85546875" customWidth="1"/>
    <col min="5" max="5" width="7.5703125" customWidth="1"/>
    <col min="6" max="6" width="12.85546875" bestFit="1" customWidth="1"/>
    <col min="7" max="10" width="7.5703125" customWidth="1"/>
    <col min="11" max="11" width="12.28515625" bestFit="1" customWidth="1"/>
    <col min="12" max="12" width="8.140625" bestFit="1" customWidth="1"/>
    <col min="13" max="26" width="7.5703125" customWidth="1"/>
    <col min="27" max="27" width="1.85546875" customWidth="1"/>
  </cols>
  <sheetData>
    <row r="1" spans="1:30" ht="16.5" customHeight="1"/>
    <row r="2" spans="1:30" ht="16.5" customHeight="1" thickBot="1"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21.95" customHeight="1" thickBot="1">
      <c r="C3" s="54"/>
      <c r="D3" s="54"/>
      <c r="E3" s="54"/>
      <c r="F3" s="160" t="s">
        <v>41</v>
      </c>
      <c r="G3" s="161"/>
      <c r="H3" s="161"/>
      <c r="I3" s="162"/>
      <c r="J3" s="54"/>
      <c r="K3" s="54"/>
      <c r="L3" s="54"/>
      <c r="N3" s="5"/>
      <c r="O3" s="5"/>
      <c r="P3" s="92"/>
      <c r="Q3" s="166"/>
      <c r="R3" s="166"/>
      <c r="S3" s="166"/>
      <c r="T3" s="166"/>
      <c r="U3" s="166"/>
      <c r="V3" s="166"/>
      <c r="W3" s="166"/>
      <c r="X3" s="166"/>
      <c r="Y3" s="92"/>
      <c r="Z3" s="92"/>
      <c r="AA3" s="5"/>
      <c r="AB3" s="5"/>
      <c r="AC3" s="5"/>
      <c r="AD3" s="5"/>
    </row>
    <row r="4" spans="1:30" ht="15.95" customHeight="1">
      <c r="C4" s="8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ht="54.95" customHeight="1" thickBot="1">
      <c r="C5" s="88" t="s">
        <v>83</v>
      </c>
      <c r="D5" s="55" t="s">
        <v>43</v>
      </c>
      <c r="E5" s="55" t="s">
        <v>44</v>
      </c>
      <c r="F5" s="55" t="s">
        <v>45</v>
      </c>
      <c r="G5" s="55" t="s">
        <v>46</v>
      </c>
      <c r="H5" s="56" t="s">
        <v>47</v>
      </c>
      <c r="I5" s="55" t="s">
        <v>48</v>
      </c>
      <c r="J5" s="55" t="s">
        <v>49</v>
      </c>
      <c r="K5" s="55" t="s">
        <v>50</v>
      </c>
      <c r="L5" s="55" t="s">
        <v>51</v>
      </c>
      <c r="N5" s="5"/>
      <c r="O5" s="5"/>
      <c r="P5" s="93"/>
      <c r="Q5" s="94"/>
      <c r="R5" s="94"/>
      <c r="S5" s="95"/>
      <c r="T5" s="94"/>
      <c r="U5" s="96"/>
      <c r="V5" s="94"/>
      <c r="W5" s="94"/>
      <c r="X5" s="95"/>
      <c r="Y5" s="95"/>
      <c r="Z5" s="95"/>
      <c r="AA5" s="5"/>
      <c r="AB5" s="5"/>
      <c r="AC5" s="5"/>
      <c r="AD5" s="5"/>
    </row>
    <row r="6" spans="1:30" ht="19.5" customHeight="1" thickBot="1">
      <c r="A6" s="46">
        <v>0</v>
      </c>
      <c r="B6" s="57">
        <v>0</v>
      </c>
      <c r="C6" s="58">
        <v>24.9</v>
      </c>
      <c r="D6" s="59">
        <v>106.2</v>
      </c>
      <c r="E6" s="59">
        <v>22.1</v>
      </c>
      <c r="F6" s="59">
        <v>73.099999999999994</v>
      </c>
      <c r="G6" s="59">
        <v>19.399999999999999</v>
      </c>
      <c r="H6" s="59">
        <v>16.100000000000001</v>
      </c>
      <c r="I6" s="59">
        <v>520</v>
      </c>
      <c r="J6" s="59">
        <v>15.3</v>
      </c>
      <c r="K6" s="59">
        <v>64.5</v>
      </c>
      <c r="L6" s="59">
        <v>9.1999999999999993</v>
      </c>
      <c r="N6" s="5"/>
      <c r="O6" s="71"/>
      <c r="P6" s="97"/>
      <c r="Q6" s="98"/>
      <c r="R6" s="98"/>
      <c r="S6" s="98"/>
      <c r="T6" s="98"/>
      <c r="U6" s="98"/>
      <c r="V6" s="98"/>
      <c r="W6" s="98"/>
      <c r="X6" s="98"/>
      <c r="Y6" s="98"/>
      <c r="Z6" s="98"/>
      <c r="AA6" s="5"/>
      <c r="AB6" s="5"/>
      <c r="AC6" s="5"/>
      <c r="AD6" s="5"/>
    </row>
    <row r="7" spans="1:30" ht="19.5" customHeight="1" thickBot="1">
      <c r="A7" s="46"/>
      <c r="B7" s="57"/>
      <c r="C7" s="87">
        <v>33.799999999999997</v>
      </c>
      <c r="D7" s="59">
        <v>34.4</v>
      </c>
      <c r="E7" s="59">
        <v>22</v>
      </c>
      <c r="F7" s="59"/>
      <c r="G7" s="59">
        <v>19.2</v>
      </c>
      <c r="H7" s="59">
        <v>15</v>
      </c>
      <c r="I7" s="59"/>
      <c r="J7" s="59"/>
      <c r="K7" s="59">
        <v>65.900000000000006</v>
      </c>
      <c r="L7" s="59">
        <v>26.7</v>
      </c>
      <c r="N7" s="5"/>
      <c r="O7" s="71"/>
      <c r="P7" s="97"/>
      <c r="Q7" s="98"/>
      <c r="R7" s="98"/>
      <c r="S7" s="98"/>
      <c r="T7" s="98"/>
      <c r="U7" s="98"/>
      <c r="V7" s="98"/>
      <c r="W7" s="98"/>
      <c r="X7" s="98"/>
      <c r="Y7" s="98"/>
      <c r="Z7" s="98"/>
      <c r="AA7" s="5"/>
      <c r="AB7" s="5"/>
      <c r="AC7" s="5"/>
      <c r="AD7" s="5"/>
    </row>
    <row r="8" spans="1:30" ht="19.5" customHeight="1" thickBot="1">
      <c r="A8" s="46"/>
      <c r="B8" s="57"/>
      <c r="C8" s="58">
        <v>22.1</v>
      </c>
      <c r="D8" s="59">
        <v>103.7</v>
      </c>
      <c r="E8" s="59"/>
      <c r="F8" s="59"/>
      <c r="G8" s="59"/>
      <c r="H8" s="59">
        <v>2.8</v>
      </c>
      <c r="I8" s="60"/>
      <c r="J8" s="59"/>
      <c r="K8" s="59">
        <v>18.3</v>
      </c>
      <c r="L8" s="59"/>
      <c r="N8" s="5"/>
      <c r="O8" s="71"/>
      <c r="P8" s="97"/>
      <c r="Q8" s="98"/>
      <c r="R8" s="98"/>
      <c r="S8" s="98"/>
      <c r="T8" s="98"/>
      <c r="U8" s="98"/>
      <c r="V8" s="99"/>
      <c r="W8" s="98"/>
      <c r="X8" s="98"/>
      <c r="Y8" s="98"/>
      <c r="Z8" s="98"/>
      <c r="AA8" s="5"/>
      <c r="AB8" s="5"/>
      <c r="AC8" s="5"/>
      <c r="AD8" s="5"/>
    </row>
    <row r="9" spans="1:30" ht="19.5" customHeight="1" thickBot="1">
      <c r="A9" s="46"/>
      <c r="B9" s="57"/>
      <c r="C9" s="58">
        <v>22.5</v>
      </c>
      <c r="D9" s="58">
        <v>31.1</v>
      </c>
      <c r="E9" s="59"/>
      <c r="F9" s="59"/>
      <c r="G9" s="59"/>
      <c r="H9" s="59">
        <v>2.8</v>
      </c>
      <c r="I9" s="60"/>
      <c r="J9" s="59"/>
      <c r="K9" s="59">
        <v>79.5</v>
      </c>
      <c r="L9" s="59"/>
      <c r="N9" s="5"/>
      <c r="O9" s="71"/>
      <c r="P9" s="97"/>
      <c r="Q9" s="97"/>
      <c r="R9" s="98"/>
      <c r="S9" s="98"/>
      <c r="T9" s="98"/>
      <c r="U9" s="98"/>
      <c r="V9" s="99"/>
      <c r="W9" s="98"/>
      <c r="X9" s="98"/>
      <c r="Y9" s="98"/>
      <c r="Z9" s="98"/>
      <c r="AA9" s="5"/>
      <c r="AB9" s="5"/>
      <c r="AC9" s="5"/>
      <c r="AD9" s="5"/>
    </row>
    <row r="10" spans="1:30" ht="19.5" customHeight="1" thickBot="1">
      <c r="A10" s="46"/>
      <c r="B10" s="57"/>
      <c r="C10" s="58">
        <v>33.1</v>
      </c>
      <c r="D10" s="58"/>
      <c r="E10" s="59"/>
      <c r="F10" s="59"/>
      <c r="G10" s="59"/>
      <c r="H10" s="59">
        <v>1.6</v>
      </c>
      <c r="I10" s="59"/>
      <c r="J10" s="59"/>
      <c r="K10" s="59"/>
      <c r="L10" s="59"/>
      <c r="N10" s="5"/>
      <c r="O10" s="71"/>
      <c r="P10" s="97"/>
      <c r="Q10" s="97"/>
      <c r="R10" s="98"/>
      <c r="S10" s="98"/>
      <c r="T10" s="98"/>
      <c r="U10" s="98"/>
      <c r="V10" s="98"/>
      <c r="W10" s="98"/>
      <c r="X10" s="98"/>
      <c r="Y10" s="98"/>
      <c r="Z10" s="98"/>
      <c r="AA10" s="5"/>
      <c r="AB10" s="5"/>
      <c r="AC10" s="5"/>
      <c r="AD10" s="5"/>
    </row>
    <row r="11" spans="1:30" ht="19.5" customHeight="1" thickBot="1">
      <c r="A11" s="46"/>
      <c r="B11" s="57"/>
      <c r="C11" s="61">
        <v>15.5</v>
      </c>
      <c r="D11" s="62"/>
      <c r="E11" s="63"/>
      <c r="F11" s="63"/>
      <c r="G11" s="63"/>
      <c r="H11" s="63">
        <v>14.8</v>
      </c>
      <c r="I11" s="63"/>
      <c r="J11" s="63"/>
      <c r="K11" s="60"/>
      <c r="L11" s="63"/>
      <c r="N11" s="5"/>
      <c r="O11" s="71"/>
      <c r="P11" s="100"/>
      <c r="Q11" s="101"/>
      <c r="R11" s="102"/>
      <c r="S11" s="102"/>
      <c r="T11" s="102"/>
      <c r="U11" s="102"/>
      <c r="V11" s="102"/>
      <c r="W11" s="102"/>
      <c r="X11" s="99"/>
      <c r="Y11" s="102"/>
      <c r="Z11" s="102"/>
      <c r="AA11" s="5"/>
      <c r="AB11" s="5"/>
      <c r="AC11" s="5"/>
      <c r="AD11" s="5"/>
    </row>
    <row r="12" spans="1:30" ht="19.5" customHeight="1" thickBot="1">
      <c r="A12" s="46"/>
      <c r="B12" s="57"/>
      <c r="C12" s="62"/>
      <c r="D12" s="62"/>
      <c r="E12" s="60"/>
      <c r="F12" s="63"/>
      <c r="G12" s="60"/>
      <c r="H12" s="60">
        <v>14.8</v>
      </c>
      <c r="I12" s="63"/>
      <c r="J12" s="60"/>
      <c r="K12" s="60"/>
      <c r="L12" s="60"/>
      <c r="N12" s="5"/>
      <c r="O12" s="71"/>
      <c r="P12" s="101"/>
      <c r="Q12" s="101"/>
      <c r="R12" s="99"/>
      <c r="S12" s="102"/>
      <c r="T12" s="99"/>
      <c r="U12" s="99"/>
      <c r="V12" s="102"/>
      <c r="W12" s="99"/>
      <c r="X12" s="99"/>
      <c r="Y12" s="99"/>
      <c r="Z12" s="99"/>
      <c r="AA12" s="5"/>
      <c r="AB12" s="5"/>
      <c r="AC12" s="5"/>
      <c r="AD12" s="5"/>
    </row>
    <row r="13" spans="1:30" ht="19.5" customHeight="1" thickBot="1">
      <c r="A13" s="46"/>
      <c r="B13" s="57"/>
      <c r="C13" s="61"/>
      <c r="D13" s="62"/>
      <c r="E13" s="63"/>
      <c r="F13" s="63"/>
      <c r="G13" s="63"/>
      <c r="H13" s="63"/>
      <c r="I13" s="63"/>
      <c r="J13" s="63"/>
      <c r="K13" s="60"/>
      <c r="L13" s="63"/>
      <c r="N13" s="5"/>
      <c r="O13" s="71"/>
      <c r="P13" s="100"/>
      <c r="Q13" s="101"/>
      <c r="R13" s="102"/>
      <c r="S13" s="102"/>
      <c r="T13" s="102"/>
      <c r="U13" s="102"/>
      <c r="V13" s="102"/>
      <c r="W13" s="102"/>
      <c r="X13" s="99"/>
      <c r="Y13" s="102"/>
      <c r="Z13" s="102"/>
      <c r="AA13" s="5"/>
      <c r="AB13" s="5"/>
      <c r="AC13" s="5"/>
      <c r="AD13" s="5"/>
    </row>
    <row r="14" spans="1:30" ht="19.5" customHeight="1" thickBot="1">
      <c r="A14" s="46"/>
      <c r="B14" s="57"/>
      <c r="C14" s="62"/>
      <c r="D14" s="62"/>
      <c r="E14" s="60"/>
      <c r="F14" s="63"/>
      <c r="G14" s="60"/>
      <c r="H14" s="60"/>
      <c r="I14" s="63"/>
      <c r="J14" s="60"/>
      <c r="K14" s="60"/>
      <c r="L14" s="60"/>
      <c r="N14" s="5"/>
      <c r="O14" s="71"/>
      <c r="P14" s="101"/>
      <c r="Q14" s="101"/>
      <c r="R14" s="99"/>
      <c r="S14" s="102"/>
      <c r="T14" s="99"/>
      <c r="U14" s="99"/>
      <c r="V14" s="102"/>
      <c r="W14" s="99"/>
      <c r="X14" s="99"/>
      <c r="Y14" s="99"/>
      <c r="Z14" s="99"/>
      <c r="AA14" s="5"/>
      <c r="AB14" s="5"/>
      <c r="AC14" s="5"/>
      <c r="AD14" s="5"/>
    </row>
    <row r="15" spans="1:30" ht="19.5" customHeight="1" thickBot="1">
      <c r="A15" s="46"/>
      <c r="B15" s="57"/>
      <c r="C15" s="61"/>
      <c r="D15" s="62"/>
      <c r="E15" s="63"/>
      <c r="F15" s="63"/>
      <c r="G15" s="63"/>
      <c r="H15" s="63"/>
      <c r="I15" s="63"/>
      <c r="J15" s="63"/>
      <c r="K15" s="60"/>
      <c r="L15" s="63"/>
      <c r="N15" s="5"/>
      <c r="O15" s="71"/>
      <c r="P15" s="100"/>
      <c r="Q15" s="101"/>
      <c r="R15" s="102"/>
      <c r="S15" s="102"/>
      <c r="T15" s="102"/>
      <c r="U15" s="102"/>
      <c r="V15" s="102"/>
      <c r="W15" s="102"/>
      <c r="X15" s="99"/>
      <c r="Y15" s="102"/>
      <c r="Z15" s="102"/>
      <c r="AA15" s="5"/>
      <c r="AB15" s="5"/>
      <c r="AC15" s="5"/>
      <c r="AD15" s="5"/>
    </row>
    <row r="16" spans="1:30" ht="19.5" customHeight="1">
      <c r="A16" s="46"/>
      <c r="B16" s="57"/>
      <c r="C16" s="62"/>
      <c r="D16" s="62"/>
      <c r="E16" s="60"/>
      <c r="F16" s="63"/>
      <c r="G16" s="60"/>
      <c r="H16" s="60"/>
      <c r="I16" s="63"/>
      <c r="J16" s="60"/>
      <c r="K16" s="60"/>
      <c r="L16" s="60"/>
      <c r="N16" s="5"/>
      <c r="O16" s="71"/>
      <c r="P16" s="101"/>
      <c r="Q16" s="101"/>
      <c r="R16" s="99"/>
      <c r="S16" s="102"/>
      <c r="T16" s="99"/>
      <c r="U16" s="99"/>
      <c r="V16" s="102"/>
      <c r="W16" s="99"/>
      <c r="X16" s="99"/>
      <c r="Y16" s="99"/>
      <c r="Z16" s="99"/>
      <c r="AA16" s="5"/>
      <c r="AB16" s="5"/>
      <c r="AC16" s="5"/>
      <c r="AD16" s="5"/>
    </row>
    <row r="17" spans="1:30" ht="17.100000000000001" customHeight="1">
      <c r="C17" s="64">
        <f t="shared" ref="C17:L17" si="0">SUM(C6:C16)</f>
        <v>151.9</v>
      </c>
      <c r="D17" s="64">
        <f t="shared" si="0"/>
        <v>275.40000000000003</v>
      </c>
      <c r="E17" s="64">
        <f t="shared" si="0"/>
        <v>44.1</v>
      </c>
      <c r="F17" s="64">
        <f t="shared" si="0"/>
        <v>73.099999999999994</v>
      </c>
      <c r="G17" s="64">
        <f t="shared" si="0"/>
        <v>38.599999999999994</v>
      </c>
      <c r="H17" s="64">
        <f t="shared" si="0"/>
        <v>67.899999999999991</v>
      </c>
      <c r="I17" s="64">
        <f t="shared" si="0"/>
        <v>520</v>
      </c>
      <c r="J17" s="64">
        <f t="shared" si="0"/>
        <v>15.3</v>
      </c>
      <c r="K17" s="65">
        <f t="shared" si="0"/>
        <v>228.20000000000002</v>
      </c>
      <c r="L17" s="65">
        <f t="shared" si="0"/>
        <v>35.9</v>
      </c>
      <c r="N17" s="5"/>
      <c r="O17" s="5"/>
      <c r="P17" s="103"/>
      <c r="Q17" s="103"/>
      <c r="R17" s="103"/>
      <c r="S17" s="103"/>
      <c r="T17" s="103"/>
      <c r="U17" s="103"/>
      <c r="V17" s="103"/>
      <c r="W17" s="103"/>
      <c r="X17" s="104"/>
      <c r="Y17" s="104"/>
      <c r="Z17" s="104"/>
      <c r="AA17" s="5"/>
      <c r="AB17" s="5"/>
      <c r="AC17" s="5"/>
      <c r="AD17" s="5"/>
    </row>
    <row r="18" spans="1:30" ht="17.100000000000001" customHeight="1">
      <c r="C18" s="64"/>
      <c r="D18" s="64"/>
      <c r="E18" s="64"/>
      <c r="F18" s="64"/>
      <c r="G18" s="64"/>
      <c r="H18" s="64"/>
      <c r="I18" s="64"/>
      <c r="J18" s="64"/>
      <c r="K18" s="65"/>
      <c r="L18" s="65"/>
      <c r="N18" s="5"/>
      <c r="O18" s="5"/>
      <c r="P18" s="103"/>
      <c r="Q18" s="103"/>
      <c r="R18" s="103"/>
      <c r="S18" s="103"/>
      <c r="T18" s="103"/>
      <c r="U18" s="103"/>
      <c r="V18" s="103"/>
      <c r="W18" s="103"/>
      <c r="X18" s="104"/>
      <c r="Y18" s="104"/>
      <c r="Z18" s="104"/>
      <c r="AA18" s="5"/>
      <c r="AB18" s="5"/>
      <c r="AC18" s="5"/>
      <c r="AD18" s="5"/>
    </row>
    <row r="19" spans="1:30" ht="17.100000000000001" customHeight="1" thickBot="1">
      <c r="C19" s="64"/>
      <c r="D19" s="64"/>
      <c r="E19" s="64"/>
      <c r="F19" s="64"/>
      <c r="G19" s="64"/>
      <c r="H19" s="64"/>
      <c r="I19" s="64"/>
      <c r="J19" s="64"/>
      <c r="K19" s="65"/>
      <c r="L19" s="65"/>
      <c r="N19" s="5"/>
      <c r="O19" s="5"/>
      <c r="P19" s="103"/>
      <c r="Q19" s="103"/>
      <c r="R19" s="103"/>
      <c r="S19" s="103"/>
      <c r="T19" s="103"/>
      <c r="U19" s="103"/>
      <c r="V19" s="103"/>
      <c r="W19" s="103"/>
      <c r="X19" s="104"/>
      <c r="Y19" s="104"/>
      <c r="Z19" s="104"/>
      <c r="AA19" s="5"/>
      <c r="AB19" s="5"/>
      <c r="AC19" s="5"/>
      <c r="AD19" s="5"/>
    </row>
    <row r="20" spans="1:30" ht="21.95" customHeight="1" thickBot="1">
      <c r="C20" s="54"/>
      <c r="D20" s="54"/>
      <c r="E20" s="54"/>
      <c r="F20" s="160" t="s">
        <v>52</v>
      </c>
      <c r="G20" s="161"/>
      <c r="H20" s="161"/>
      <c r="I20" s="162"/>
      <c r="J20" s="54"/>
      <c r="K20" s="54"/>
      <c r="L20" s="54"/>
      <c r="N20" s="5"/>
      <c r="O20" s="5"/>
      <c r="P20" s="92"/>
      <c r="Q20" s="92"/>
      <c r="R20" s="92"/>
      <c r="S20" s="166"/>
      <c r="T20" s="166"/>
      <c r="U20" s="166"/>
      <c r="V20" s="166"/>
      <c r="W20" s="166"/>
      <c r="X20" s="166"/>
      <c r="Y20" s="166"/>
      <c r="Z20" s="92"/>
      <c r="AA20" s="5"/>
      <c r="AB20" s="5"/>
      <c r="AC20" s="5"/>
      <c r="AD20" s="5"/>
    </row>
    <row r="21" spans="1:30" ht="15.95" customHeight="1"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ht="54.95" customHeight="1" thickBot="1">
      <c r="C22" s="66" t="s">
        <v>53</v>
      </c>
      <c r="D22" s="55" t="s">
        <v>43</v>
      </c>
      <c r="E22" s="55" t="s">
        <v>54</v>
      </c>
      <c r="F22" s="55" t="s">
        <v>55</v>
      </c>
      <c r="G22" s="55" t="s">
        <v>46</v>
      </c>
      <c r="H22" s="67" t="s">
        <v>47</v>
      </c>
      <c r="I22" s="68"/>
      <c r="J22" s="55" t="s">
        <v>49</v>
      </c>
      <c r="K22" s="55" t="s">
        <v>56</v>
      </c>
      <c r="L22" s="55" t="s">
        <v>57</v>
      </c>
      <c r="N22" s="5"/>
      <c r="O22" s="5"/>
      <c r="P22" s="105"/>
      <c r="Q22" s="94"/>
      <c r="R22" s="95"/>
      <c r="S22" s="95"/>
      <c r="T22" s="95"/>
      <c r="U22" s="106"/>
      <c r="V22" s="107"/>
      <c r="W22" s="95"/>
      <c r="X22" s="95"/>
      <c r="Y22" s="95"/>
      <c r="Z22" s="95"/>
      <c r="AA22" s="5"/>
      <c r="AB22" s="5"/>
      <c r="AC22" s="5"/>
      <c r="AD22" s="5"/>
    </row>
    <row r="23" spans="1:30" ht="19.5" customHeight="1" thickBot="1">
      <c r="A23" s="46">
        <v>1</v>
      </c>
      <c r="B23" s="57" t="s">
        <v>60</v>
      </c>
      <c r="C23" s="58">
        <v>60.7</v>
      </c>
      <c r="D23" s="59">
        <v>89.8</v>
      </c>
      <c r="E23" s="59">
        <v>46.8</v>
      </c>
      <c r="F23" s="59">
        <v>32.200000000000003</v>
      </c>
      <c r="G23" s="59">
        <v>19.399999999999999</v>
      </c>
      <c r="H23" s="59">
        <v>16.100000000000001</v>
      </c>
      <c r="I23" s="59"/>
      <c r="J23" s="59">
        <v>15.2</v>
      </c>
      <c r="K23" s="59">
        <v>45.8</v>
      </c>
      <c r="L23" s="59">
        <v>20.3</v>
      </c>
      <c r="N23" s="5"/>
      <c r="O23" s="71"/>
      <c r="P23" s="10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5"/>
      <c r="AB23" s="5"/>
      <c r="AC23" s="5"/>
      <c r="AD23" s="5"/>
    </row>
    <row r="24" spans="1:30" ht="19.5" customHeight="1" thickBot="1">
      <c r="A24" s="46"/>
      <c r="B24" s="57"/>
      <c r="C24" s="58">
        <v>46</v>
      </c>
      <c r="D24" s="59">
        <v>196.1</v>
      </c>
      <c r="E24" s="59">
        <v>47.3</v>
      </c>
      <c r="F24" s="59">
        <v>14.5</v>
      </c>
      <c r="G24" s="59">
        <v>19.2</v>
      </c>
      <c r="H24" s="59">
        <v>15.8</v>
      </c>
      <c r="I24" s="59"/>
      <c r="J24" s="59"/>
      <c r="K24" s="59"/>
      <c r="L24" s="59"/>
      <c r="N24" s="5"/>
      <c r="O24" s="71"/>
      <c r="P24" s="10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5"/>
      <c r="AB24" s="5"/>
      <c r="AC24" s="5"/>
      <c r="AD24" s="5"/>
    </row>
    <row r="25" spans="1:30" ht="19.5" customHeight="1" thickBot="1">
      <c r="A25" s="46"/>
      <c r="B25" s="57"/>
      <c r="C25" s="58">
        <v>45.8</v>
      </c>
      <c r="D25" s="59">
        <v>51.7</v>
      </c>
      <c r="E25" s="59">
        <v>48.2</v>
      </c>
      <c r="F25" s="59"/>
      <c r="G25" s="59"/>
      <c r="H25" s="59">
        <v>14.8</v>
      </c>
      <c r="I25" s="60"/>
      <c r="J25" s="59"/>
      <c r="K25" s="59"/>
      <c r="L25" s="59"/>
      <c r="N25" s="5"/>
      <c r="O25" s="71"/>
      <c r="P25" s="108"/>
      <c r="Q25" s="98"/>
      <c r="R25" s="98"/>
      <c r="S25" s="98"/>
      <c r="T25" s="98"/>
      <c r="U25" s="98"/>
      <c r="V25" s="99"/>
      <c r="W25" s="98"/>
      <c r="X25" s="98"/>
      <c r="Y25" s="98"/>
      <c r="Z25" s="98"/>
      <c r="AA25" s="5"/>
      <c r="AB25" s="5"/>
      <c r="AC25" s="5"/>
      <c r="AD25" s="5"/>
    </row>
    <row r="26" spans="1:30" ht="19.5" customHeight="1" thickBot="1">
      <c r="A26" s="46"/>
      <c r="B26" s="57"/>
      <c r="C26" s="58">
        <v>49.6</v>
      </c>
      <c r="D26" s="58">
        <v>33.6</v>
      </c>
      <c r="E26" s="59">
        <v>32.200000000000003</v>
      </c>
      <c r="F26" s="59"/>
      <c r="G26" s="59"/>
      <c r="H26" s="59">
        <v>15.1</v>
      </c>
      <c r="I26" s="60"/>
      <c r="J26" s="59"/>
      <c r="K26" s="59"/>
      <c r="L26" s="59"/>
      <c r="N26" s="5"/>
      <c r="O26" s="71"/>
      <c r="P26" s="108"/>
      <c r="Q26" s="97"/>
      <c r="R26" s="98"/>
      <c r="S26" s="98"/>
      <c r="T26" s="98"/>
      <c r="U26" s="98"/>
      <c r="V26" s="99"/>
      <c r="W26" s="98"/>
      <c r="X26" s="98"/>
      <c r="Y26" s="98"/>
      <c r="Z26" s="98"/>
      <c r="AA26" s="5"/>
      <c r="AB26" s="5"/>
      <c r="AC26" s="5"/>
      <c r="AD26" s="5"/>
    </row>
    <row r="27" spans="1:30" ht="19.5" customHeight="1" thickBot="1">
      <c r="A27" s="46"/>
      <c r="B27" s="57"/>
      <c r="C27" s="58">
        <v>46.3</v>
      </c>
      <c r="D27" s="58">
        <v>12.3</v>
      </c>
      <c r="E27" s="59">
        <v>64.8</v>
      </c>
      <c r="F27" s="59"/>
      <c r="G27" s="59"/>
      <c r="H27" s="59">
        <v>1.6</v>
      </c>
      <c r="I27" s="59"/>
      <c r="J27" s="59"/>
      <c r="K27" s="59"/>
      <c r="L27" s="59"/>
      <c r="N27" s="5"/>
      <c r="O27" s="71"/>
      <c r="P27" s="108"/>
      <c r="Q27" s="97"/>
      <c r="R27" s="98"/>
      <c r="S27" s="98"/>
      <c r="T27" s="98"/>
      <c r="U27" s="98"/>
      <c r="V27" s="98"/>
      <c r="W27" s="98"/>
      <c r="X27" s="98"/>
      <c r="Y27" s="98"/>
      <c r="Z27" s="98"/>
      <c r="AA27" s="5"/>
      <c r="AB27" s="5"/>
      <c r="AC27" s="5"/>
      <c r="AD27" s="5"/>
    </row>
    <row r="28" spans="1:30" ht="19.5" customHeight="1" thickBot="1">
      <c r="A28" s="46"/>
      <c r="B28" s="57"/>
      <c r="C28" s="61">
        <v>47.7</v>
      </c>
      <c r="D28" s="62">
        <v>91.1</v>
      </c>
      <c r="E28" s="63">
        <v>51.7</v>
      </c>
      <c r="F28" s="63"/>
      <c r="G28" s="63"/>
      <c r="H28" s="63">
        <v>2.8</v>
      </c>
      <c r="I28" s="63"/>
      <c r="J28" s="63"/>
      <c r="K28" s="60"/>
      <c r="L28" s="63"/>
      <c r="N28" s="5"/>
      <c r="O28" s="71"/>
      <c r="P28" s="109"/>
      <c r="Q28" s="101"/>
      <c r="R28" s="102"/>
      <c r="S28" s="102"/>
      <c r="T28" s="102"/>
      <c r="U28" s="102"/>
      <c r="V28" s="102"/>
      <c r="W28" s="102"/>
      <c r="X28" s="99"/>
      <c r="Y28" s="102"/>
      <c r="Z28" s="102"/>
      <c r="AA28" s="5"/>
      <c r="AB28" s="5"/>
      <c r="AC28" s="5"/>
      <c r="AD28" s="5"/>
    </row>
    <row r="29" spans="1:30" ht="19.5" customHeight="1" thickBot="1">
      <c r="A29" s="46"/>
      <c r="B29" s="57"/>
      <c r="C29" s="62"/>
      <c r="D29" s="62">
        <v>10.8</v>
      </c>
      <c r="E29" s="60">
        <v>47.4</v>
      </c>
      <c r="F29" s="63"/>
      <c r="G29" s="60"/>
      <c r="H29" s="60">
        <v>2.9</v>
      </c>
      <c r="I29" s="63"/>
      <c r="J29" s="60"/>
      <c r="K29" s="60"/>
      <c r="L29" s="60"/>
      <c r="N29" s="5"/>
      <c r="O29" s="71"/>
      <c r="P29" s="110"/>
      <c r="Q29" s="101"/>
      <c r="R29" s="99"/>
      <c r="S29" s="102"/>
      <c r="T29" s="99"/>
      <c r="U29" s="99"/>
      <c r="V29" s="102"/>
      <c r="W29" s="99"/>
      <c r="X29" s="99"/>
      <c r="Y29" s="99"/>
      <c r="Z29" s="99"/>
      <c r="AA29" s="5"/>
      <c r="AB29" s="5"/>
      <c r="AC29" s="5"/>
      <c r="AD29" s="5"/>
    </row>
    <row r="30" spans="1:30" ht="19.5" customHeight="1" thickBot="1">
      <c r="A30" s="46"/>
      <c r="B30" s="57"/>
      <c r="C30" s="61"/>
      <c r="D30" s="62"/>
      <c r="E30" s="63">
        <v>64.8</v>
      </c>
      <c r="F30" s="63"/>
      <c r="G30" s="63"/>
      <c r="H30" s="63"/>
      <c r="I30" s="63"/>
      <c r="J30" s="63"/>
      <c r="K30" s="60"/>
      <c r="L30" s="63"/>
      <c r="N30" s="5"/>
      <c r="O30" s="71"/>
      <c r="P30" s="109"/>
      <c r="Q30" s="101"/>
      <c r="R30" s="102"/>
      <c r="S30" s="102"/>
      <c r="T30" s="102"/>
      <c r="U30" s="102"/>
      <c r="V30" s="102"/>
      <c r="W30" s="102"/>
      <c r="X30" s="99"/>
      <c r="Y30" s="102"/>
      <c r="Z30" s="102"/>
      <c r="AA30" s="5"/>
      <c r="AB30" s="5"/>
      <c r="AC30" s="5"/>
      <c r="AD30" s="5"/>
    </row>
    <row r="31" spans="1:30" ht="19.5" customHeight="1" thickBot="1">
      <c r="A31" s="46"/>
      <c r="B31" s="57"/>
      <c r="C31" s="62"/>
      <c r="D31" s="62"/>
      <c r="E31" s="60">
        <v>63.8</v>
      </c>
      <c r="F31" s="63"/>
      <c r="G31" s="60"/>
      <c r="H31" s="60"/>
      <c r="I31" s="63"/>
      <c r="J31" s="60"/>
      <c r="K31" s="60"/>
      <c r="L31" s="60"/>
      <c r="N31" s="5"/>
      <c r="O31" s="71"/>
      <c r="P31" s="110"/>
      <c r="Q31" s="101"/>
      <c r="R31" s="99"/>
      <c r="S31" s="102"/>
      <c r="T31" s="99"/>
      <c r="U31" s="99"/>
      <c r="V31" s="102"/>
      <c r="W31" s="99"/>
      <c r="X31" s="99"/>
      <c r="Y31" s="99"/>
      <c r="Z31" s="99"/>
      <c r="AA31" s="5"/>
      <c r="AB31" s="5"/>
      <c r="AC31" s="5"/>
      <c r="AD31" s="5"/>
    </row>
    <row r="32" spans="1:30" ht="19.5" customHeight="1" thickBot="1">
      <c r="A32" s="46"/>
      <c r="B32" s="57"/>
      <c r="C32" s="61"/>
      <c r="D32" s="62"/>
      <c r="E32" s="63"/>
      <c r="F32" s="63"/>
      <c r="G32" s="63"/>
      <c r="H32" s="63"/>
      <c r="I32" s="63"/>
      <c r="J32" s="63"/>
      <c r="K32" s="60"/>
      <c r="L32" s="63"/>
      <c r="N32" s="5"/>
      <c r="O32" s="71"/>
      <c r="P32" s="109"/>
      <c r="Q32" s="101"/>
      <c r="R32" s="102"/>
      <c r="S32" s="102"/>
      <c r="T32" s="102"/>
      <c r="U32" s="102"/>
      <c r="V32" s="102"/>
      <c r="W32" s="102"/>
      <c r="X32" s="99"/>
      <c r="Y32" s="102"/>
      <c r="Z32" s="102"/>
      <c r="AA32" s="5"/>
      <c r="AB32" s="5"/>
      <c r="AC32" s="5"/>
      <c r="AD32" s="5"/>
    </row>
    <row r="33" spans="1:30" ht="19.5" customHeight="1">
      <c r="A33" s="46"/>
      <c r="B33" s="57"/>
      <c r="C33" s="62"/>
      <c r="D33" s="62"/>
      <c r="E33" s="60"/>
      <c r="F33" s="63"/>
      <c r="G33" s="60"/>
      <c r="H33" s="60"/>
      <c r="I33" s="63"/>
      <c r="J33" s="60"/>
      <c r="K33" s="60"/>
      <c r="L33" s="60"/>
      <c r="N33" s="5"/>
      <c r="O33" s="71"/>
      <c r="P33" s="110"/>
      <c r="Q33" s="101"/>
      <c r="R33" s="99"/>
      <c r="S33" s="102"/>
      <c r="T33" s="99"/>
      <c r="U33" s="99"/>
      <c r="V33" s="102"/>
      <c r="W33" s="99"/>
      <c r="X33" s="99"/>
      <c r="Y33" s="99"/>
      <c r="Z33" s="99"/>
      <c r="AA33" s="5"/>
      <c r="AB33" s="5"/>
      <c r="AC33" s="5"/>
      <c r="AD33" s="5"/>
    </row>
    <row r="34" spans="1:30" ht="17.100000000000001" customHeight="1">
      <c r="C34" s="64">
        <f t="shared" ref="C34:L34" si="1">SUM(C23:C33)</f>
        <v>296.09999999999997</v>
      </c>
      <c r="D34" s="64">
        <f t="shared" si="1"/>
        <v>485.40000000000003</v>
      </c>
      <c r="E34" s="64">
        <f t="shared" si="1"/>
        <v>467</v>
      </c>
      <c r="F34" s="64">
        <f t="shared" si="1"/>
        <v>46.7</v>
      </c>
      <c r="G34" s="64">
        <f t="shared" si="1"/>
        <v>38.599999999999994</v>
      </c>
      <c r="H34" s="64">
        <f t="shared" si="1"/>
        <v>69.100000000000009</v>
      </c>
      <c r="I34" s="64">
        <f t="shared" si="1"/>
        <v>0</v>
      </c>
      <c r="J34" s="64">
        <f t="shared" si="1"/>
        <v>15.2</v>
      </c>
      <c r="K34" s="65">
        <f t="shared" si="1"/>
        <v>45.8</v>
      </c>
      <c r="L34" s="65">
        <f t="shared" si="1"/>
        <v>20.3</v>
      </c>
      <c r="N34" s="5"/>
      <c r="O34" s="5"/>
      <c r="P34" s="103"/>
      <c r="Q34" s="103"/>
      <c r="R34" s="103"/>
      <c r="S34" s="103"/>
      <c r="T34" s="103"/>
      <c r="U34" s="103"/>
      <c r="V34" s="103"/>
      <c r="W34" s="103"/>
      <c r="X34" s="104"/>
      <c r="Y34" s="104"/>
      <c r="Z34" s="104"/>
      <c r="AA34" s="5"/>
      <c r="AB34" s="5"/>
      <c r="AC34" s="5"/>
      <c r="AD34" s="5"/>
    </row>
    <row r="35" spans="1:30" ht="17.100000000000001" customHeight="1">
      <c r="C35" s="64"/>
      <c r="D35" s="64"/>
      <c r="E35" s="64"/>
      <c r="F35" s="64"/>
      <c r="G35" s="64"/>
      <c r="H35" s="64"/>
      <c r="I35" s="64"/>
      <c r="J35" s="64"/>
      <c r="K35" s="65"/>
      <c r="L35" s="65"/>
      <c r="N35" s="5"/>
      <c r="O35" s="5"/>
      <c r="P35" s="103"/>
      <c r="Q35" s="103"/>
      <c r="R35" s="103"/>
      <c r="S35" s="103"/>
      <c r="T35" s="103"/>
      <c r="U35" s="103"/>
      <c r="V35" s="103"/>
      <c r="W35" s="103"/>
      <c r="X35" s="104"/>
      <c r="Y35" s="104"/>
      <c r="Z35" s="104"/>
      <c r="AA35" s="5"/>
      <c r="AB35" s="5"/>
      <c r="AC35" s="5"/>
      <c r="AD35" s="5"/>
    </row>
    <row r="36" spans="1:30" ht="17.100000000000001" customHeight="1" thickBot="1">
      <c r="C36" s="64"/>
      <c r="D36" s="64"/>
      <c r="E36" s="64"/>
      <c r="F36" s="64"/>
      <c r="G36" s="64"/>
      <c r="H36" s="64"/>
      <c r="I36" s="64"/>
      <c r="J36" s="64"/>
      <c r="K36" s="65"/>
      <c r="L36" s="65"/>
      <c r="N36" s="5"/>
      <c r="O36" s="5"/>
      <c r="P36" s="103"/>
      <c r="Q36" s="103"/>
      <c r="R36" s="103"/>
      <c r="S36" s="103"/>
      <c r="T36" s="103"/>
      <c r="U36" s="103"/>
      <c r="V36" s="103"/>
      <c r="W36" s="103"/>
      <c r="X36" s="104"/>
      <c r="Y36" s="104"/>
      <c r="Z36" s="104"/>
      <c r="AA36" s="5"/>
      <c r="AB36" s="5"/>
      <c r="AC36" s="5"/>
      <c r="AD36" s="5"/>
    </row>
    <row r="37" spans="1:30" ht="21.95" customHeight="1" thickBot="1">
      <c r="C37" s="54"/>
      <c r="D37" s="54"/>
      <c r="E37" s="54"/>
      <c r="F37" s="160" t="s">
        <v>61</v>
      </c>
      <c r="G37" s="161"/>
      <c r="H37" s="161"/>
      <c r="I37" s="162"/>
      <c r="J37" s="54"/>
      <c r="K37" s="54"/>
      <c r="L37" s="54"/>
      <c r="N37" s="5"/>
      <c r="O37" s="5"/>
      <c r="P37" s="111"/>
      <c r="Q37" s="166"/>
      <c r="R37" s="166"/>
      <c r="S37" s="166"/>
      <c r="T37" s="166"/>
      <c r="U37" s="166"/>
      <c r="V37" s="166"/>
      <c r="W37" s="166"/>
      <c r="X37" s="166"/>
      <c r="Y37" s="92"/>
      <c r="Z37" s="92"/>
      <c r="AA37" s="5"/>
      <c r="AB37" s="5"/>
      <c r="AC37" s="5"/>
      <c r="AD37" s="5"/>
    </row>
    <row r="38" spans="1:30" ht="15.95" customHeight="1">
      <c r="N38" s="5"/>
      <c r="O38" s="5"/>
      <c r="P38" s="104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ht="54.95" customHeight="1" thickBot="1">
      <c r="C39" s="66" t="s">
        <v>62</v>
      </c>
      <c r="D39" s="55" t="s">
        <v>43</v>
      </c>
      <c r="E39" s="55" t="s">
        <v>58</v>
      </c>
      <c r="F39" s="66" t="s">
        <v>63</v>
      </c>
      <c r="G39" s="55" t="s">
        <v>46</v>
      </c>
      <c r="H39" s="67" t="s">
        <v>47</v>
      </c>
      <c r="I39" s="55" t="s">
        <v>45</v>
      </c>
      <c r="J39" s="55" t="s">
        <v>64</v>
      </c>
      <c r="K39" s="69"/>
      <c r="L39" s="55" t="s">
        <v>57</v>
      </c>
      <c r="N39" s="5"/>
      <c r="O39" s="5"/>
      <c r="P39" s="112"/>
      <c r="Q39" s="94"/>
      <c r="R39" s="95"/>
      <c r="S39" s="95"/>
      <c r="T39" s="95"/>
      <c r="U39" s="106"/>
      <c r="V39" s="107"/>
      <c r="W39" s="95"/>
      <c r="X39" s="113"/>
      <c r="Y39" s="95"/>
      <c r="Z39" s="95"/>
      <c r="AA39" s="5"/>
      <c r="AB39" s="5"/>
      <c r="AC39" s="5"/>
      <c r="AD39" s="5"/>
    </row>
    <row r="40" spans="1:30" ht="19.5" customHeight="1" thickBot="1">
      <c r="A40" s="46">
        <v>1</v>
      </c>
      <c r="B40" s="57" t="s">
        <v>65</v>
      </c>
      <c r="C40" s="58">
        <v>59.2</v>
      </c>
      <c r="D40" s="59">
        <v>89.2</v>
      </c>
      <c r="E40" s="59">
        <v>65.5</v>
      </c>
      <c r="F40" s="59">
        <v>25.1</v>
      </c>
      <c r="G40" s="59">
        <v>19.399999999999999</v>
      </c>
      <c r="H40" s="59">
        <v>16.100000000000001</v>
      </c>
      <c r="I40" s="59">
        <v>140.1</v>
      </c>
      <c r="J40" s="59">
        <v>15.2</v>
      </c>
      <c r="K40" s="59"/>
      <c r="L40" s="59">
        <v>20.100000000000001</v>
      </c>
      <c r="N40" s="5"/>
      <c r="O40" s="71"/>
      <c r="P40" s="108"/>
      <c r="Q40" s="98"/>
      <c r="R40" s="98"/>
      <c r="S40" s="98"/>
      <c r="T40" s="98"/>
      <c r="U40" s="98"/>
      <c r="V40" s="98"/>
      <c r="W40" s="98"/>
      <c r="X40" s="98"/>
      <c r="Y40" s="108"/>
      <c r="Z40" s="108"/>
      <c r="AA40" s="5"/>
      <c r="AB40" s="5"/>
      <c r="AC40" s="5"/>
      <c r="AD40" s="5"/>
    </row>
    <row r="41" spans="1:30" ht="19.5" customHeight="1" thickBot="1">
      <c r="A41" s="46"/>
      <c r="B41" s="57"/>
      <c r="C41" s="58">
        <v>44.8</v>
      </c>
      <c r="D41" s="59">
        <v>182.5</v>
      </c>
      <c r="E41" s="59">
        <v>50.7</v>
      </c>
      <c r="F41" s="59"/>
      <c r="G41" s="59">
        <v>19.3</v>
      </c>
      <c r="H41" s="59">
        <v>15.8</v>
      </c>
      <c r="I41" s="59">
        <v>45.7</v>
      </c>
      <c r="J41" s="59">
        <v>11.5</v>
      </c>
      <c r="K41" s="59"/>
      <c r="L41" s="59"/>
      <c r="N41" s="5"/>
      <c r="O41" s="71"/>
      <c r="P41" s="108"/>
      <c r="Q41" s="98"/>
      <c r="R41" s="98"/>
      <c r="S41" s="98"/>
      <c r="T41" s="98"/>
      <c r="U41" s="98"/>
      <c r="V41" s="98"/>
      <c r="W41" s="98"/>
      <c r="X41" s="98"/>
      <c r="Y41" s="108"/>
      <c r="Z41" s="108"/>
      <c r="AA41" s="5"/>
      <c r="AB41" s="5"/>
      <c r="AC41" s="5"/>
      <c r="AD41" s="5"/>
    </row>
    <row r="42" spans="1:30" ht="19.5" customHeight="1" thickBot="1">
      <c r="A42" s="46"/>
      <c r="B42" s="57"/>
      <c r="C42" s="58">
        <v>47.4</v>
      </c>
      <c r="D42" s="59">
        <v>7.7</v>
      </c>
      <c r="E42" s="59">
        <v>47.3</v>
      </c>
      <c r="F42" s="59"/>
      <c r="G42" s="59"/>
      <c r="H42" s="59">
        <v>14.8</v>
      </c>
      <c r="I42" s="60">
        <v>10.5</v>
      </c>
      <c r="J42" s="59"/>
      <c r="K42" s="59"/>
      <c r="L42" s="59"/>
      <c r="N42" s="5"/>
      <c r="O42" s="71"/>
      <c r="P42" s="108"/>
      <c r="Q42" s="98"/>
      <c r="R42" s="98"/>
      <c r="S42" s="98"/>
      <c r="T42" s="98"/>
      <c r="U42" s="98"/>
      <c r="V42" s="99"/>
      <c r="W42" s="98"/>
      <c r="X42" s="98"/>
      <c r="Y42" s="98"/>
      <c r="Z42" s="98"/>
      <c r="AA42" s="5"/>
      <c r="AB42" s="5"/>
      <c r="AC42" s="5"/>
      <c r="AD42" s="5"/>
    </row>
    <row r="43" spans="1:30" ht="19.5" customHeight="1" thickBot="1">
      <c r="A43" s="46"/>
      <c r="B43" s="57"/>
      <c r="C43" s="58">
        <v>51</v>
      </c>
      <c r="D43" s="58">
        <v>33.4</v>
      </c>
      <c r="E43" s="59">
        <v>64.599999999999994</v>
      </c>
      <c r="F43" s="59"/>
      <c r="G43" s="59"/>
      <c r="H43" s="59">
        <v>15.1</v>
      </c>
      <c r="I43" s="60"/>
      <c r="J43" s="59"/>
      <c r="K43" s="59"/>
      <c r="L43" s="59"/>
      <c r="N43" s="5"/>
      <c r="O43" s="71"/>
      <c r="P43" s="97"/>
      <c r="Q43" s="97"/>
      <c r="R43" s="98"/>
      <c r="S43" s="98"/>
      <c r="T43" s="98"/>
      <c r="U43" s="98"/>
      <c r="V43" s="99"/>
      <c r="W43" s="98"/>
      <c r="X43" s="98"/>
      <c r="Y43" s="98"/>
      <c r="Z43" s="98"/>
      <c r="AA43" s="5"/>
      <c r="AB43" s="5"/>
      <c r="AC43" s="5"/>
      <c r="AD43" s="5"/>
    </row>
    <row r="44" spans="1:30" ht="19.5" customHeight="1" thickBot="1">
      <c r="A44" s="46"/>
      <c r="B44" s="57"/>
      <c r="C44" s="58">
        <v>47.6</v>
      </c>
      <c r="D44" s="58">
        <v>19.3</v>
      </c>
      <c r="E44" s="59">
        <v>45.4</v>
      </c>
      <c r="F44" s="59"/>
      <c r="G44" s="59"/>
      <c r="H44" s="59">
        <v>1.6</v>
      </c>
      <c r="I44" s="59"/>
      <c r="J44" s="59"/>
      <c r="K44" s="59"/>
      <c r="L44" s="59"/>
      <c r="N44" s="5"/>
      <c r="O44" s="71"/>
      <c r="P44" s="97"/>
      <c r="Q44" s="97"/>
      <c r="R44" s="98"/>
      <c r="S44" s="98"/>
      <c r="T44" s="98"/>
      <c r="U44" s="98"/>
      <c r="V44" s="98"/>
      <c r="W44" s="98"/>
      <c r="X44" s="98"/>
      <c r="Y44" s="98"/>
      <c r="Z44" s="98"/>
      <c r="AA44" s="5"/>
      <c r="AB44" s="5"/>
      <c r="AC44" s="5"/>
      <c r="AD44" s="5"/>
    </row>
    <row r="45" spans="1:30" ht="19.5" customHeight="1" thickBot="1">
      <c r="A45" s="46"/>
      <c r="B45" s="57"/>
      <c r="C45" s="61">
        <v>48.9</v>
      </c>
      <c r="D45" s="62">
        <v>96</v>
      </c>
      <c r="E45" s="63">
        <v>63.3</v>
      </c>
      <c r="F45" s="63"/>
      <c r="G45" s="63"/>
      <c r="H45" s="63">
        <v>2.8</v>
      </c>
      <c r="I45" s="63"/>
      <c r="J45" s="63"/>
      <c r="K45" s="60"/>
      <c r="L45" s="63"/>
      <c r="N45" s="5"/>
      <c r="O45" s="71"/>
      <c r="P45" s="100"/>
      <c r="Q45" s="101"/>
      <c r="R45" s="102"/>
      <c r="S45" s="102"/>
      <c r="T45" s="102"/>
      <c r="U45" s="102"/>
      <c r="V45" s="102"/>
      <c r="W45" s="102"/>
      <c r="X45" s="99"/>
      <c r="Y45" s="102"/>
      <c r="Z45" s="102"/>
      <c r="AA45" s="5"/>
      <c r="AB45" s="5"/>
      <c r="AC45" s="5"/>
      <c r="AD45" s="5"/>
    </row>
    <row r="46" spans="1:30" ht="19.5" customHeight="1" thickBot="1">
      <c r="A46" s="46"/>
      <c r="B46" s="57"/>
      <c r="C46" s="62">
        <v>47.9</v>
      </c>
      <c r="D46" s="62">
        <v>10.6</v>
      </c>
      <c r="E46" s="60"/>
      <c r="F46" s="63"/>
      <c r="G46" s="60"/>
      <c r="H46" s="60">
        <v>2.9</v>
      </c>
      <c r="I46" s="63"/>
      <c r="J46" s="60"/>
      <c r="K46" s="60"/>
      <c r="L46" s="60"/>
      <c r="N46" s="5"/>
      <c r="O46" s="71"/>
      <c r="P46" s="101"/>
      <c r="Q46" s="101"/>
      <c r="R46" s="99"/>
      <c r="S46" s="102"/>
      <c r="T46" s="99"/>
      <c r="U46" s="99"/>
      <c r="V46" s="102"/>
      <c r="W46" s="99"/>
      <c r="X46" s="99"/>
      <c r="Y46" s="99"/>
      <c r="Z46" s="99"/>
      <c r="AA46" s="5"/>
      <c r="AB46" s="5"/>
      <c r="AC46" s="5"/>
      <c r="AD46" s="5"/>
    </row>
    <row r="47" spans="1:30" ht="19.5" customHeight="1" thickBot="1">
      <c r="A47" s="46"/>
      <c r="B47" s="57"/>
      <c r="C47" s="61"/>
      <c r="D47" s="62"/>
      <c r="E47" s="63"/>
      <c r="F47" s="63"/>
      <c r="G47" s="63"/>
      <c r="H47" s="63"/>
      <c r="I47" s="63"/>
      <c r="J47" s="63"/>
      <c r="K47" s="60"/>
      <c r="L47" s="63"/>
      <c r="N47" s="5"/>
      <c r="O47" s="71"/>
      <c r="P47" s="100"/>
      <c r="Q47" s="101"/>
      <c r="R47" s="102"/>
      <c r="S47" s="102"/>
      <c r="T47" s="102"/>
      <c r="U47" s="102"/>
      <c r="V47" s="102"/>
      <c r="W47" s="102"/>
      <c r="X47" s="99"/>
      <c r="Y47" s="102"/>
      <c r="Z47" s="102"/>
      <c r="AA47" s="5"/>
      <c r="AB47" s="5"/>
      <c r="AC47" s="5"/>
      <c r="AD47" s="5"/>
    </row>
    <row r="48" spans="1:30" ht="19.5" customHeight="1" thickBot="1">
      <c r="A48" s="46"/>
      <c r="B48" s="57"/>
      <c r="C48" s="62"/>
      <c r="D48" s="62"/>
      <c r="E48" s="60"/>
      <c r="F48" s="63"/>
      <c r="G48" s="60"/>
      <c r="H48" s="60"/>
      <c r="I48" s="63"/>
      <c r="J48" s="60"/>
      <c r="K48" s="60"/>
      <c r="L48" s="60"/>
      <c r="N48" s="5"/>
      <c r="O48" s="71"/>
      <c r="P48" s="101"/>
      <c r="Q48" s="101"/>
      <c r="R48" s="99"/>
      <c r="S48" s="102"/>
      <c r="T48" s="99"/>
      <c r="U48" s="99"/>
      <c r="V48" s="102"/>
      <c r="W48" s="99"/>
      <c r="X48" s="99"/>
      <c r="Y48" s="99"/>
      <c r="Z48" s="99"/>
      <c r="AA48" s="5"/>
      <c r="AB48" s="5"/>
      <c r="AC48" s="5"/>
      <c r="AD48" s="5"/>
    </row>
    <row r="49" spans="1:30" ht="19.5" customHeight="1" thickBot="1">
      <c r="A49" s="46"/>
      <c r="B49" s="57"/>
      <c r="C49" s="61"/>
      <c r="D49" s="62"/>
      <c r="E49" s="63"/>
      <c r="F49" s="63"/>
      <c r="G49" s="63"/>
      <c r="H49" s="63"/>
      <c r="I49" s="63"/>
      <c r="J49" s="63"/>
      <c r="K49" s="60"/>
      <c r="L49" s="63"/>
      <c r="N49" s="5"/>
      <c r="O49" s="71"/>
      <c r="P49" s="100"/>
      <c r="Q49" s="101"/>
      <c r="R49" s="102"/>
      <c r="S49" s="102"/>
      <c r="T49" s="102"/>
      <c r="U49" s="102"/>
      <c r="V49" s="102"/>
      <c r="W49" s="102"/>
      <c r="X49" s="99"/>
      <c r="Y49" s="102"/>
      <c r="Z49" s="102"/>
      <c r="AA49" s="5"/>
      <c r="AB49" s="5"/>
      <c r="AC49" s="5"/>
      <c r="AD49" s="5"/>
    </row>
    <row r="50" spans="1:30" ht="19.5" customHeight="1">
      <c r="A50" s="46"/>
      <c r="B50" s="57"/>
      <c r="C50" s="62"/>
      <c r="D50" s="62"/>
      <c r="E50" s="60"/>
      <c r="F50" s="63"/>
      <c r="G50" s="60"/>
      <c r="H50" s="60"/>
      <c r="I50" s="63"/>
      <c r="J50" s="60"/>
      <c r="K50" s="60"/>
      <c r="L50" s="60"/>
      <c r="N50" s="5"/>
      <c r="O50" s="71"/>
      <c r="P50" s="101"/>
      <c r="Q50" s="101"/>
      <c r="R50" s="99"/>
      <c r="S50" s="102"/>
      <c r="T50" s="99"/>
      <c r="U50" s="99"/>
      <c r="V50" s="102"/>
      <c r="W50" s="99"/>
      <c r="X50" s="99"/>
      <c r="Y50" s="99"/>
      <c r="Z50" s="99"/>
      <c r="AA50" s="5"/>
      <c r="AB50" s="5"/>
      <c r="AC50" s="5"/>
      <c r="AD50" s="5"/>
    </row>
    <row r="51" spans="1:30" ht="17.100000000000001" customHeight="1">
      <c r="C51" s="64">
        <f t="shared" ref="C51:L51" si="2">SUM(C40:C50)</f>
        <v>346.79999999999995</v>
      </c>
      <c r="D51" s="64">
        <f t="shared" si="2"/>
        <v>438.7</v>
      </c>
      <c r="E51" s="64">
        <f t="shared" si="2"/>
        <v>336.8</v>
      </c>
      <c r="F51" s="64">
        <f t="shared" si="2"/>
        <v>25.1</v>
      </c>
      <c r="G51" s="64">
        <f t="shared" si="2"/>
        <v>38.700000000000003</v>
      </c>
      <c r="H51" s="64">
        <f t="shared" si="2"/>
        <v>69.100000000000009</v>
      </c>
      <c r="I51" s="64">
        <f t="shared" si="2"/>
        <v>196.3</v>
      </c>
      <c r="J51" s="64">
        <f t="shared" si="2"/>
        <v>26.7</v>
      </c>
      <c r="K51" s="65">
        <f t="shared" si="2"/>
        <v>0</v>
      </c>
      <c r="L51" s="65">
        <f t="shared" si="2"/>
        <v>20.100000000000001</v>
      </c>
      <c r="N51" s="5"/>
      <c r="O51" s="5"/>
      <c r="P51" s="103"/>
      <c r="Q51" s="103"/>
      <c r="R51" s="103"/>
      <c r="S51" s="103"/>
      <c r="T51" s="103"/>
      <c r="U51" s="103"/>
      <c r="V51" s="103"/>
      <c r="W51" s="103"/>
      <c r="X51" s="104"/>
      <c r="Y51" s="104"/>
      <c r="Z51" s="104"/>
      <c r="AA51" s="5"/>
      <c r="AB51" s="5"/>
      <c r="AC51" s="5"/>
      <c r="AD51" s="5"/>
    </row>
    <row r="52" spans="1:30" ht="17.100000000000001" customHeight="1" thickBot="1">
      <c r="C52" s="64"/>
      <c r="D52" s="64"/>
      <c r="E52" s="64"/>
      <c r="F52" s="64"/>
      <c r="G52" s="64"/>
      <c r="H52" s="64"/>
      <c r="I52" s="64"/>
      <c r="J52" s="64"/>
      <c r="K52" s="65"/>
      <c r="L52" s="6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 ht="21.95" customHeight="1" thickBot="1">
      <c r="C53" s="54"/>
      <c r="D53" s="54"/>
      <c r="E53" s="54"/>
      <c r="F53" s="160" t="s">
        <v>66</v>
      </c>
      <c r="G53" s="161"/>
      <c r="H53" s="161"/>
      <c r="I53" s="162"/>
      <c r="J53" s="54"/>
      <c r="K53" s="54"/>
      <c r="L53" s="54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ht="15.95" customHeight="1">
      <c r="O54" s="5"/>
    </row>
    <row r="55" spans="1:30" ht="54.95" customHeight="1" thickBot="1">
      <c r="C55" s="55" t="s">
        <v>67</v>
      </c>
      <c r="D55" s="55" t="s">
        <v>43</v>
      </c>
      <c r="E55" s="70"/>
      <c r="F55" s="69"/>
      <c r="G55" s="55" t="s">
        <v>46</v>
      </c>
      <c r="H55" s="67" t="s">
        <v>47</v>
      </c>
      <c r="I55" s="68"/>
      <c r="J55" s="55" t="s">
        <v>68</v>
      </c>
      <c r="K55" s="69"/>
      <c r="L55" s="68" t="s">
        <v>69</v>
      </c>
      <c r="O55" s="5"/>
    </row>
    <row r="56" spans="1:30" ht="19.5" customHeight="1" thickBot="1">
      <c r="A56" s="46">
        <v>1</v>
      </c>
      <c r="B56" s="57" t="s">
        <v>70</v>
      </c>
      <c r="C56" s="58">
        <v>24.3</v>
      </c>
      <c r="D56" s="59">
        <v>21.1</v>
      </c>
      <c r="E56" s="59"/>
      <c r="F56" s="59"/>
      <c r="G56" s="59">
        <v>19.399999999999999</v>
      </c>
      <c r="H56" s="59"/>
      <c r="I56" s="59"/>
      <c r="J56" s="59">
        <v>12.3</v>
      </c>
      <c r="K56" s="59"/>
      <c r="L56" s="59">
        <v>64.8</v>
      </c>
      <c r="O56" s="5"/>
    </row>
    <row r="57" spans="1:30" ht="19.5" customHeight="1" thickBot="1">
      <c r="A57" s="46"/>
      <c r="B57" s="57"/>
      <c r="C57" s="58">
        <v>12.3</v>
      </c>
      <c r="D57" s="59">
        <v>38.1</v>
      </c>
      <c r="E57" s="59"/>
      <c r="F57" s="59"/>
      <c r="G57" s="59">
        <v>19.3</v>
      </c>
      <c r="H57" s="59"/>
      <c r="I57" s="59"/>
      <c r="J57" s="59"/>
      <c r="K57" s="59"/>
      <c r="L57" s="59"/>
      <c r="O57" s="5"/>
    </row>
    <row r="58" spans="1:30" ht="19.5" customHeight="1" thickBot="1">
      <c r="A58" s="46"/>
      <c r="B58" s="57"/>
      <c r="C58" s="58">
        <v>65.099999999999994</v>
      </c>
      <c r="D58" s="59">
        <v>30.8</v>
      </c>
      <c r="E58" s="59"/>
      <c r="F58" s="59"/>
      <c r="G58" s="59"/>
      <c r="H58" s="59">
        <v>14.8</v>
      </c>
      <c r="I58" s="60"/>
      <c r="J58" s="59"/>
      <c r="K58" s="59"/>
      <c r="L58" s="59"/>
      <c r="O58" s="5"/>
    </row>
    <row r="59" spans="1:30" ht="19.5" customHeight="1" thickBot="1">
      <c r="A59" s="46"/>
      <c r="B59" s="57"/>
      <c r="C59" s="58">
        <v>51.1</v>
      </c>
      <c r="D59" s="58">
        <v>77.7</v>
      </c>
      <c r="E59" s="59"/>
      <c r="F59" s="59"/>
      <c r="G59" s="59"/>
      <c r="H59" s="59">
        <v>15.1</v>
      </c>
      <c r="I59" s="60"/>
      <c r="J59" s="59"/>
      <c r="K59" s="59"/>
      <c r="L59" s="59"/>
      <c r="O59" s="5"/>
    </row>
    <row r="60" spans="1:30" ht="19.5" customHeight="1" thickBot="1">
      <c r="A60" s="46"/>
      <c r="B60" s="57"/>
      <c r="C60" s="58">
        <v>47.2</v>
      </c>
      <c r="D60" s="58"/>
      <c r="E60" s="59"/>
      <c r="F60" s="59"/>
      <c r="G60" s="59"/>
      <c r="H60" s="59">
        <v>1.6</v>
      </c>
      <c r="I60" s="59"/>
      <c r="J60" s="59"/>
      <c r="K60" s="59"/>
      <c r="L60" s="59"/>
      <c r="O60" s="5"/>
    </row>
    <row r="61" spans="1:30" ht="19.5" customHeight="1" thickBot="1">
      <c r="A61" s="46"/>
      <c r="B61" s="57"/>
      <c r="C61" s="61"/>
      <c r="D61" s="62"/>
      <c r="E61" s="63"/>
      <c r="F61" s="63"/>
      <c r="G61" s="63"/>
      <c r="H61" s="63">
        <v>2.8</v>
      </c>
      <c r="I61" s="63"/>
      <c r="J61" s="63"/>
      <c r="K61" s="60"/>
      <c r="L61" s="63"/>
      <c r="O61" s="5"/>
    </row>
    <row r="62" spans="1:30" ht="19.5" customHeight="1" thickBot="1">
      <c r="A62" s="46"/>
      <c r="B62" s="57"/>
      <c r="C62" s="62">
        <v>62.4</v>
      </c>
      <c r="D62" s="62"/>
      <c r="E62" s="60"/>
      <c r="F62" s="63"/>
      <c r="G62" s="60"/>
      <c r="H62" s="60">
        <v>2.9</v>
      </c>
      <c r="I62" s="63"/>
      <c r="J62" s="60"/>
      <c r="K62" s="60"/>
      <c r="L62" s="60"/>
      <c r="O62" s="5"/>
    </row>
    <row r="63" spans="1:30" ht="19.5" customHeight="1" thickBot="1">
      <c r="A63" s="46"/>
      <c r="B63" s="57"/>
      <c r="C63" s="61">
        <v>45.4</v>
      </c>
      <c r="D63" s="62"/>
      <c r="E63" s="63"/>
      <c r="F63" s="63"/>
      <c r="G63" s="63"/>
      <c r="H63" s="63"/>
      <c r="I63" s="63"/>
      <c r="J63" s="63"/>
      <c r="K63" s="60"/>
      <c r="L63" s="63"/>
      <c r="O63" s="5"/>
    </row>
    <row r="64" spans="1:30" ht="19.5" customHeight="1" thickBot="1">
      <c r="A64" s="46"/>
      <c r="B64" s="57"/>
      <c r="C64" s="62"/>
      <c r="D64" s="62"/>
      <c r="E64" s="60"/>
      <c r="F64" s="63"/>
      <c r="G64" s="60"/>
      <c r="H64" s="60"/>
      <c r="I64" s="63"/>
      <c r="J64" s="60"/>
      <c r="K64" s="60"/>
      <c r="L64" s="60"/>
      <c r="O64" s="5"/>
    </row>
    <row r="65" spans="1:15" ht="19.5" customHeight="1" thickBot="1">
      <c r="A65" s="46"/>
      <c r="B65" s="57"/>
      <c r="C65" s="61"/>
      <c r="D65" s="62"/>
      <c r="E65" s="63"/>
      <c r="F65" s="63"/>
      <c r="G65" s="63"/>
      <c r="H65" s="63"/>
      <c r="I65" s="63"/>
      <c r="J65" s="63"/>
      <c r="K65" s="60"/>
      <c r="L65" s="63"/>
      <c r="O65" s="71"/>
    </row>
    <row r="66" spans="1:15" ht="19.5" customHeight="1">
      <c r="A66" s="46"/>
      <c r="B66" s="57"/>
      <c r="C66" s="62"/>
      <c r="D66" s="62"/>
      <c r="E66" s="60"/>
      <c r="F66" s="63"/>
      <c r="G66" s="60"/>
      <c r="H66" s="60"/>
      <c r="I66" s="63"/>
      <c r="J66" s="60"/>
      <c r="K66" s="60"/>
      <c r="L66" s="60"/>
      <c r="O66" s="5"/>
    </row>
    <row r="67" spans="1:15" ht="17.100000000000001" customHeight="1">
      <c r="C67" s="64">
        <f t="shared" ref="C67:L67" si="3">SUM(C56:C66)</f>
        <v>307.79999999999995</v>
      </c>
      <c r="D67" s="64">
        <f t="shared" si="3"/>
        <v>167.7</v>
      </c>
      <c r="E67" s="64">
        <f t="shared" si="3"/>
        <v>0</v>
      </c>
      <c r="F67" s="64">
        <f t="shared" si="3"/>
        <v>0</v>
      </c>
      <c r="G67" s="64">
        <f t="shared" si="3"/>
        <v>38.700000000000003</v>
      </c>
      <c r="H67" s="64">
        <f t="shared" si="3"/>
        <v>37.199999999999996</v>
      </c>
      <c r="I67" s="64">
        <f t="shared" si="3"/>
        <v>0</v>
      </c>
      <c r="J67" s="64">
        <f t="shared" si="3"/>
        <v>12.3</v>
      </c>
      <c r="K67" s="65">
        <f t="shared" si="3"/>
        <v>0</v>
      </c>
      <c r="L67" s="65">
        <f t="shared" si="3"/>
        <v>64.8</v>
      </c>
      <c r="O67" s="5"/>
    </row>
    <row r="68" spans="1:15" ht="17.100000000000001" customHeight="1">
      <c r="C68" s="64"/>
      <c r="D68" s="64"/>
      <c r="E68" s="64"/>
      <c r="F68" s="64"/>
      <c r="G68" s="64"/>
      <c r="H68" s="64"/>
      <c r="I68" s="64"/>
      <c r="J68" s="64"/>
      <c r="K68" s="65"/>
      <c r="L68" s="65"/>
    </row>
    <row r="69" spans="1:15" ht="15.75" thickBot="1"/>
    <row r="70" spans="1:15" ht="21.95" customHeight="1" thickBot="1">
      <c r="C70" s="54"/>
      <c r="D70" s="54"/>
      <c r="E70" s="54"/>
      <c r="F70" s="160" t="s">
        <v>71</v>
      </c>
      <c r="G70" s="161"/>
      <c r="H70" s="161"/>
      <c r="I70" s="162"/>
      <c r="J70" s="54"/>
      <c r="K70" s="54"/>
      <c r="L70" s="54"/>
    </row>
    <row r="71" spans="1:15" ht="15.95" customHeight="1">
      <c r="O71" s="5"/>
    </row>
    <row r="72" spans="1:15" ht="54.95" customHeight="1" thickBot="1">
      <c r="C72" s="55" t="s">
        <v>72</v>
      </c>
      <c r="D72" s="55" t="s">
        <v>43</v>
      </c>
      <c r="E72" s="55" t="s">
        <v>73</v>
      </c>
      <c r="F72" s="66" t="s">
        <v>74</v>
      </c>
      <c r="G72" s="55" t="s">
        <v>46</v>
      </c>
      <c r="H72" s="67" t="s">
        <v>47</v>
      </c>
      <c r="I72" s="68"/>
      <c r="J72" s="55" t="s">
        <v>68</v>
      </c>
      <c r="K72" s="69"/>
      <c r="L72" s="68"/>
      <c r="O72" s="5"/>
    </row>
    <row r="73" spans="1:15" ht="19.5" customHeight="1" thickBot="1">
      <c r="A73" s="46">
        <v>1</v>
      </c>
      <c r="B73" s="57" t="s">
        <v>75</v>
      </c>
      <c r="C73" s="58">
        <v>18.2</v>
      </c>
      <c r="D73" s="59">
        <v>34.1</v>
      </c>
      <c r="E73" s="59">
        <v>18.8</v>
      </c>
      <c r="F73" s="59">
        <v>98.2</v>
      </c>
      <c r="G73" s="59"/>
      <c r="H73" s="59"/>
      <c r="I73" s="59"/>
      <c r="J73" s="59">
        <v>12.3</v>
      </c>
      <c r="K73" s="59"/>
      <c r="L73" s="59"/>
      <c r="O73" s="5"/>
    </row>
    <row r="74" spans="1:15" ht="19.5" customHeight="1" thickBot="1">
      <c r="A74" s="46"/>
      <c r="B74" s="57"/>
      <c r="C74" s="58">
        <v>24.3</v>
      </c>
      <c r="D74" s="59">
        <v>63.4</v>
      </c>
      <c r="E74" s="59">
        <v>294.7</v>
      </c>
      <c r="F74" s="59"/>
      <c r="G74" s="59">
        <v>19.3</v>
      </c>
      <c r="H74" s="59"/>
      <c r="I74" s="59"/>
      <c r="J74" s="59"/>
      <c r="K74" s="59"/>
      <c r="L74" s="59"/>
      <c r="O74" s="5"/>
    </row>
    <row r="75" spans="1:15" ht="19.5" customHeight="1" thickBot="1">
      <c r="A75" s="46"/>
      <c r="B75" s="57"/>
      <c r="C75" s="58"/>
      <c r="D75" s="59"/>
      <c r="E75" s="59"/>
      <c r="F75" s="59"/>
      <c r="G75" s="59"/>
      <c r="H75" s="59">
        <v>14.8</v>
      </c>
      <c r="I75" s="60"/>
      <c r="J75" s="59"/>
      <c r="K75" s="59"/>
      <c r="L75" s="59"/>
      <c r="O75" s="5"/>
    </row>
    <row r="76" spans="1:15" ht="19.5" customHeight="1" thickBot="1">
      <c r="A76" s="46"/>
      <c r="B76" s="57"/>
      <c r="C76" s="58"/>
      <c r="D76" s="58"/>
      <c r="E76" s="59"/>
      <c r="F76" s="59"/>
      <c r="G76" s="59"/>
      <c r="H76" s="59">
        <v>15.1</v>
      </c>
      <c r="I76" s="60"/>
      <c r="J76" s="59"/>
      <c r="K76" s="59"/>
      <c r="L76" s="59"/>
      <c r="O76" s="5"/>
    </row>
    <row r="77" spans="1:15" ht="19.5" customHeight="1" thickBot="1">
      <c r="A77" s="46"/>
      <c r="B77" s="57"/>
      <c r="C77" s="58"/>
      <c r="D77" s="58"/>
      <c r="E77" s="59"/>
      <c r="F77" s="59"/>
      <c r="G77" s="59"/>
      <c r="H77" s="59">
        <v>1.6</v>
      </c>
      <c r="I77" s="59"/>
      <c r="J77" s="59"/>
      <c r="K77" s="59"/>
      <c r="L77" s="59"/>
      <c r="O77" s="5"/>
    </row>
    <row r="78" spans="1:15" ht="19.5" customHeight="1" thickBot="1">
      <c r="A78" s="46"/>
      <c r="B78" s="57"/>
      <c r="C78" s="61"/>
      <c r="D78" s="62"/>
      <c r="E78" s="63"/>
      <c r="F78" s="63"/>
      <c r="G78" s="63"/>
      <c r="H78" s="63">
        <v>2.8</v>
      </c>
      <c r="I78" s="63"/>
      <c r="J78" s="63"/>
      <c r="K78" s="60"/>
      <c r="L78" s="63"/>
      <c r="O78" s="5"/>
    </row>
    <row r="79" spans="1:15" ht="19.5" customHeight="1" thickBot="1">
      <c r="A79" s="46"/>
      <c r="B79" s="57"/>
      <c r="C79" s="62"/>
      <c r="D79" s="62"/>
      <c r="E79" s="60"/>
      <c r="F79" s="63"/>
      <c r="G79" s="60"/>
      <c r="H79" s="60">
        <v>2.9</v>
      </c>
      <c r="I79" s="63"/>
      <c r="J79" s="60"/>
      <c r="K79" s="60"/>
      <c r="L79" s="60"/>
      <c r="O79" s="5"/>
    </row>
    <row r="80" spans="1:15" ht="19.5" customHeight="1" thickBot="1">
      <c r="A80" s="46"/>
      <c r="B80" s="57"/>
      <c r="C80" s="61"/>
      <c r="D80" s="62"/>
      <c r="E80" s="63"/>
      <c r="F80" s="63"/>
      <c r="G80" s="63"/>
      <c r="H80" s="63"/>
      <c r="I80" s="63"/>
      <c r="J80" s="63"/>
      <c r="K80" s="60"/>
      <c r="L80" s="63"/>
      <c r="O80" s="5"/>
    </row>
    <row r="81" spans="1:26" ht="19.5" customHeight="1" thickBot="1">
      <c r="A81" s="46"/>
      <c r="B81" s="57"/>
      <c r="C81" s="62"/>
      <c r="D81" s="62"/>
      <c r="E81" s="60"/>
      <c r="F81" s="63"/>
      <c r="G81" s="60"/>
      <c r="H81" s="60"/>
      <c r="I81" s="63"/>
      <c r="J81" s="60"/>
      <c r="K81" s="60"/>
      <c r="L81" s="60"/>
      <c r="O81" s="5"/>
    </row>
    <row r="82" spans="1:26" ht="19.5" customHeight="1" thickBot="1">
      <c r="A82" s="46"/>
      <c r="B82" s="57"/>
      <c r="C82" s="61"/>
      <c r="D82" s="62"/>
      <c r="E82" s="63"/>
      <c r="F82" s="63"/>
      <c r="G82" s="63"/>
      <c r="H82" s="63"/>
      <c r="I82" s="63"/>
      <c r="J82" s="63"/>
      <c r="K82" s="60"/>
      <c r="L82" s="63"/>
      <c r="O82" s="71"/>
    </row>
    <row r="83" spans="1:26" ht="19.5" customHeight="1">
      <c r="A83" s="46"/>
      <c r="B83" s="57"/>
      <c r="C83" s="62"/>
      <c r="D83" s="62"/>
      <c r="E83" s="60"/>
      <c r="F83" s="63"/>
      <c r="G83" s="60"/>
      <c r="H83" s="60"/>
      <c r="I83" s="63"/>
      <c r="J83" s="60"/>
      <c r="K83" s="60"/>
      <c r="L83" s="60"/>
      <c r="O83" s="5"/>
    </row>
    <row r="84" spans="1:26" ht="17.100000000000001" customHeight="1">
      <c r="C84" s="64">
        <f t="shared" ref="C84:L84" si="4">SUM(C73:C83)</f>
        <v>42.5</v>
      </c>
      <c r="D84" s="64">
        <f t="shared" si="4"/>
        <v>97.5</v>
      </c>
      <c r="E84" s="64">
        <f t="shared" si="4"/>
        <v>313.5</v>
      </c>
      <c r="F84" s="64">
        <f t="shared" si="4"/>
        <v>98.2</v>
      </c>
      <c r="G84" s="64">
        <f t="shared" si="4"/>
        <v>19.3</v>
      </c>
      <c r="H84" s="64">
        <f t="shared" si="4"/>
        <v>37.199999999999996</v>
      </c>
      <c r="I84" s="64">
        <f t="shared" si="4"/>
        <v>0</v>
      </c>
      <c r="J84" s="64">
        <f t="shared" si="4"/>
        <v>12.3</v>
      </c>
      <c r="K84" s="65">
        <f t="shared" si="4"/>
        <v>0</v>
      </c>
      <c r="L84" s="65">
        <f t="shared" si="4"/>
        <v>0</v>
      </c>
      <c r="O84" s="5"/>
    </row>
    <row r="85" spans="1:26" ht="17.100000000000001" customHeight="1">
      <c r="C85" s="64"/>
      <c r="D85" s="64"/>
      <c r="E85" s="64"/>
      <c r="F85" s="64"/>
      <c r="G85" s="64"/>
      <c r="H85" s="64"/>
      <c r="I85" s="64"/>
      <c r="J85" s="64"/>
      <c r="K85" s="65"/>
      <c r="L85" s="65"/>
    </row>
    <row r="88" spans="1:26" ht="15.75" thickBot="1"/>
    <row r="89" spans="1:26" s="72" customFormat="1" ht="27.6" customHeight="1" thickBot="1">
      <c r="B89" s="73"/>
      <c r="C89" s="163" t="s">
        <v>76</v>
      </c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5"/>
    </row>
    <row r="90" spans="1:26" ht="110.45" customHeight="1" thickBot="1">
      <c r="B90" s="74"/>
      <c r="C90" s="75" t="s">
        <v>42</v>
      </c>
      <c r="D90" s="76" t="s">
        <v>43</v>
      </c>
      <c r="E90" s="77" t="s">
        <v>44</v>
      </c>
      <c r="F90" s="78" t="s">
        <v>45</v>
      </c>
      <c r="G90" s="78" t="s">
        <v>46</v>
      </c>
      <c r="H90" s="79" t="s">
        <v>47</v>
      </c>
      <c r="I90" s="76" t="s">
        <v>48</v>
      </c>
      <c r="J90" s="76" t="s">
        <v>49</v>
      </c>
      <c r="K90" s="78" t="s">
        <v>68</v>
      </c>
      <c r="L90" s="78" t="s">
        <v>51</v>
      </c>
      <c r="M90" s="80" t="s">
        <v>53</v>
      </c>
      <c r="N90" s="80" t="s">
        <v>62</v>
      </c>
      <c r="O90" s="81" t="s">
        <v>54</v>
      </c>
      <c r="P90" s="75" t="s">
        <v>55</v>
      </c>
      <c r="Q90" s="78" t="s">
        <v>56</v>
      </c>
      <c r="R90" s="78" t="s">
        <v>77</v>
      </c>
      <c r="S90" s="78" t="s">
        <v>57</v>
      </c>
      <c r="T90" s="81" t="s">
        <v>67</v>
      </c>
      <c r="U90" s="81" t="s">
        <v>58</v>
      </c>
      <c r="V90" s="78" t="s">
        <v>50</v>
      </c>
      <c r="W90" s="81" t="s">
        <v>72</v>
      </c>
      <c r="X90" s="81" t="s">
        <v>73</v>
      </c>
      <c r="Y90" s="78" t="s">
        <v>59</v>
      </c>
      <c r="Z90" s="82" t="s">
        <v>74</v>
      </c>
    </row>
    <row r="91" spans="1:26" ht="16.5" customHeight="1" thickBot="1">
      <c r="A91" s="46"/>
      <c r="B91" s="83" t="s">
        <v>78</v>
      </c>
      <c r="C91" s="58">
        <f t="shared" ref="C91:J91" si="5">C17</f>
        <v>151.9</v>
      </c>
      <c r="D91" s="58">
        <f t="shared" si="5"/>
        <v>275.40000000000003</v>
      </c>
      <c r="E91" s="58">
        <f t="shared" si="5"/>
        <v>44.1</v>
      </c>
      <c r="F91" s="58">
        <f t="shared" si="5"/>
        <v>73.099999999999994</v>
      </c>
      <c r="G91" s="58">
        <f t="shared" si="5"/>
        <v>38.599999999999994</v>
      </c>
      <c r="H91" s="58">
        <f t="shared" si="5"/>
        <v>67.899999999999991</v>
      </c>
      <c r="I91" s="58">
        <f t="shared" si="5"/>
        <v>520</v>
      </c>
      <c r="J91" s="58">
        <f t="shared" si="5"/>
        <v>15.3</v>
      </c>
      <c r="K91" s="58"/>
      <c r="L91" s="58">
        <f>L17</f>
        <v>35.9</v>
      </c>
      <c r="M91" s="58"/>
      <c r="N91" s="58"/>
      <c r="O91" s="58"/>
      <c r="P91" s="58"/>
      <c r="Q91" s="58"/>
      <c r="R91" s="58"/>
      <c r="S91" s="58"/>
      <c r="T91" s="58"/>
      <c r="U91" s="58"/>
      <c r="V91" s="58">
        <f>K17</f>
        <v>228.20000000000002</v>
      </c>
      <c r="W91" s="58"/>
      <c r="X91" s="58"/>
      <c r="Y91" s="58"/>
      <c r="Z91" s="58"/>
    </row>
    <row r="92" spans="1:26" ht="16.5" customHeight="1" thickBot="1">
      <c r="A92" s="46"/>
      <c r="B92" s="83" t="s">
        <v>79</v>
      </c>
      <c r="C92" s="58"/>
      <c r="D92" s="58">
        <f>D34</f>
        <v>485.40000000000003</v>
      </c>
      <c r="E92" s="58"/>
      <c r="F92" s="58"/>
      <c r="G92" s="58">
        <f>G34</f>
        <v>38.599999999999994</v>
      </c>
      <c r="H92" s="58">
        <f>H34</f>
        <v>69.100000000000009</v>
      </c>
      <c r="I92" s="58"/>
      <c r="J92" s="58">
        <f>J34</f>
        <v>15.2</v>
      </c>
      <c r="K92" s="58"/>
      <c r="L92" s="58"/>
      <c r="M92" s="58">
        <f>B34</f>
        <v>0</v>
      </c>
      <c r="N92" s="58"/>
      <c r="O92" s="58">
        <f>E34</f>
        <v>467</v>
      </c>
      <c r="P92" s="58">
        <f>F34</f>
        <v>46.7</v>
      </c>
      <c r="Q92" s="58">
        <f>J34</f>
        <v>15.2</v>
      </c>
      <c r="R92" s="58"/>
      <c r="S92" s="58">
        <f>L34</f>
        <v>20.3</v>
      </c>
      <c r="T92" s="58"/>
      <c r="U92" s="58"/>
      <c r="V92" s="58"/>
      <c r="W92" s="58"/>
      <c r="X92" s="58"/>
      <c r="Y92" s="58"/>
      <c r="Z92" s="58"/>
    </row>
    <row r="93" spans="1:26" ht="16.5" customHeight="1" thickBot="1">
      <c r="A93" s="46"/>
      <c r="B93" s="83" t="s">
        <v>80</v>
      </c>
      <c r="C93" s="58"/>
      <c r="D93" s="58">
        <f>D51</f>
        <v>438.7</v>
      </c>
      <c r="E93" s="58"/>
      <c r="F93" s="58">
        <f>I51</f>
        <v>196.3</v>
      </c>
      <c r="G93" s="58">
        <f>G51</f>
        <v>38.700000000000003</v>
      </c>
      <c r="H93" s="58">
        <f>H51</f>
        <v>69.100000000000009</v>
      </c>
      <c r="I93" s="58"/>
      <c r="J93" s="58"/>
      <c r="K93" s="58">
        <f>J51</f>
        <v>26.7</v>
      </c>
      <c r="L93" s="58"/>
      <c r="M93" s="58"/>
      <c r="N93" s="58">
        <f>C51</f>
        <v>346.79999999999995</v>
      </c>
      <c r="O93" s="58"/>
      <c r="P93" s="58"/>
      <c r="Q93" s="58"/>
      <c r="R93" s="58">
        <f>F51</f>
        <v>25.1</v>
      </c>
      <c r="S93" s="58">
        <f>L51</f>
        <v>20.100000000000001</v>
      </c>
      <c r="T93" s="58"/>
      <c r="U93" s="58">
        <f>E51</f>
        <v>336.8</v>
      </c>
      <c r="V93" s="58"/>
      <c r="W93" s="58"/>
      <c r="X93" s="58"/>
      <c r="Y93" s="58"/>
      <c r="Z93" s="58"/>
    </row>
    <row r="94" spans="1:26" ht="16.5" customHeight="1" thickBot="1">
      <c r="A94" s="46"/>
      <c r="B94" s="83" t="s">
        <v>81</v>
      </c>
      <c r="C94" s="58"/>
      <c r="D94" s="58">
        <f>D67</f>
        <v>167.7</v>
      </c>
      <c r="E94" s="58"/>
      <c r="F94" s="58"/>
      <c r="G94" s="58">
        <f>G67</f>
        <v>38.700000000000003</v>
      </c>
      <c r="H94" s="58">
        <f>H67</f>
        <v>37.199999999999996</v>
      </c>
      <c r="I94" s="58"/>
      <c r="J94" s="58"/>
      <c r="K94" s="58">
        <f>J67</f>
        <v>12.3</v>
      </c>
      <c r="L94" s="58"/>
      <c r="M94" s="58"/>
      <c r="N94" s="58"/>
      <c r="O94" s="58"/>
      <c r="P94" s="58"/>
      <c r="Q94" s="58"/>
      <c r="R94" s="58"/>
      <c r="S94" s="58"/>
      <c r="T94" s="58">
        <f>C67</f>
        <v>307.79999999999995</v>
      </c>
      <c r="U94" s="58"/>
      <c r="V94" s="58"/>
      <c r="W94" s="58"/>
      <c r="X94" s="58"/>
      <c r="Y94" s="58">
        <f>L67</f>
        <v>64.8</v>
      </c>
      <c r="Z94" s="58"/>
    </row>
    <row r="95" spans="1:26" ht="16.5" customHeight="1">
      <c r="A95" s="46"/>
      <c r="B95" s="83" t="s">
        <v>82</v>
      </c>
      <c r="C95" s="58"/>
      <c r="D95" s="58">
        <f>D84</f>
        <v>97.5</v>
      </c>
      <c r="E95" s="58"/>
      <c r="F95" s="58"/>
      <c r="G95" s="58">
        <f>G84</f>
        <v>19.3</v>
      </c>
      <c r="H95" s="58">
        <f>H84</f>
        <v>37.199999999999996</v>
      </c>
      <c r="I95" s="58"/>
      <c r="J95" s="58"/>
      <c r="K95" s="58">
        <f>J84</f>
        <v>12.3</v>
      </c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>
        <f>C84</f>
        <v>42.5</v>
      </c>
      <c r="X95" s="58">
        <f>E84</f>
        <v>313.5</v>
      </c>
      <c r="Y95" s="58"/>
      <c r="Z95" s="58">
        <f>F84</f>
        <v>98.2</v>
      </c>
    </row>
    <row r="96" spans="1:26" s="84" customFormat="1" ht="23.1" customHeight="1">
      <c r="B96" s="85"/>
      <c r="C96" s="86">
        <f t="shared" ref="C96:Z96" si="6">SUM(C91:C95)</f>
        <v>151.9</v>
      </c>
      <c r="D96" s="86">
        <f t="shared" si="6"/>
        <v>1464.7</v>
      </c>
      <c r="E96" s="86">
        <f t="shared" si="6"/>
        <v>44.1</v>
      </c>
      <c r="F96" s="86">
        <f t="shared" si="6"/>
        <v>269.39999999999998</v>
      </c>
      <c r="G96" s="86">
        <f t="shared" si="6"/>
        <v>173.9</v>
      </c>
      <c r="H96" s="86">
        <f t="shared" si="6"/>
        <v>280.5</v>
      </c>
      <c r="I96" s="86">
        <f t="shared" si="6"/>
        <v>520</v>
      </c>
      <c r="J96" s="86">
        <f t="shared" si="6"/>
        <v>30.5</v>
      </c>
      <c r="K96" s="86">
        <f t="shared" si="6"/>
        <v>51.3</v>
      </c>
      <c r="L96" s="86">
        <f t="shared" si="6"/>
        <v>35.9</v>
      </c>
      <c r="M96" s="86">
        <f t="shared" si="6"/>
        <v>0</v>
      </c>
      <c r="N96" s="86">
        <f t="shared" si="6"/>
        <v>346.79999999999995</v>
      </c>
      <c r="O96" s="86">
        <f t="shared" si="6"/>
        <v>467</v>
      </c>
      <c r="P96" s="86">
        <f t="shared" si="6"/>
        <v>46.7</v>
      </c>
      <c r="Q96" s="86">
        <f t="shared" si="6"/>
        <v>15.2</v>
      </c>
      <c r="R96" s="86">
        <f t="shared" si="6"/>
        <v>25.1</v>
      </c>
      <c r="S96" s="86">
        <f t="shared" si="6"/>
        <v>40.400000000000006</v>
      </c>
      <c r="T96" s="86">
        <f t="shared" si="6"/>
        <v>307.79999999999995</v>
      </c>
      <c r="U96" s="86">
        <f t="shared" si="6"/>
        <v>336.8</v>
      </c>
      <c r="V96" s="86">
        <f t="shared" si="6"/>
        <v>228.20000000000002</v>
      </c>
      <c r="W96" s="86">
        <f t="shared" si="6"/>
        <v>42.5</v>
      </c>
      <c r="X96" s="86">
        <f t="shared" si="6"/>
        <v>313.5</v>
      </c>
      <c r="Y96" s="86">
        <f t="shared" si="6"/>
        <v>64.8</v>
      </c>
      <c r="Z96" s="86">
        <f t="shared" si="6"/>
        <v>98.2</v>
      </c>
    </row>
  </sheetData>
  <mergeCells count="9">
    <mergeCell ref="F53:I53"/>
    <mergeCell ref="F70:I70"/>
    <mergeCell ref="C89:Z89"/>
    <mergeCell ref="F3:I3"/>
    <mergeCell ref="Q3:X3"/>
    <mergeCell ref="F20:I20"/>
    <mergeCell ref="S20:Y20"/>
    <mergeCell ref="F37:I37"/>
    <mergeCell ref="Q37:X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თავფურცელი</vt:lpstr>
      <vt:lpstr>I სართული</vt:lpstr>
      <vt:lpstr>II სართული</vt:lpstr>
      <vt:lpstr>III სართული</vt:lpstr>
      <vt:lpstr>IV სართული</vt:lpstr>
      <vt:lpstr>V სართილი</vt:lpstr>
      <vt:lpstr>დამხმარე სამუშაოები</vt:lpstr>
      <vt:lpstr>ფართები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2022-03-10T08:15:24Z</dcterms:modified>
</cp:coreProperties>
</file>